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<sst xmlns="http://schemas.openxmlformats.org/spreadsheetml/2006/main" count="581" uniqueCount="164">
  <si>
    <t xml:space="preserve">Приложение</t>
  </si>
  <si>
    <r>
      <rPr>
        <b val="true"/>
        <sz val="12"/>
        <color rgb="FFC00000"/>
        <rFont val="Calibri"/>
        <family val="2"/>
        <charset val="204"/>
      </rPr>
      <t xml:space="preserve">ВНИМАНИЕ! </t>
    </r>
    <r>
      <rPr>
        <sz val="12"/>
        <color rgb="FF000000"/>
        <rFont val="Calibri"/>
        <family val="2"/>
        <charset val="204"/>
      </rPr>
      <t xml:space="preserve"> * Реестр хозяйствующих субъектов, доля участия муниципального образования в которых составляет 50 и более процентов, ведется в электронной форме в формате таблицы Excel. Одна строка таблицы таблицы Excel используется для указания информации об одном хозяйствующем субъекте. Разбивка строки на ячейки и объединение ячеек, содержащих сведения о хозяйствующем субъекте, не допускается.  Для граф 3, 4, 11, 12, 14, 15 и 17 устанавливается формат ячеек – «числовой», число десятичных знаков – «0». Для граф 13 и 16 устанавливается формат ячеек – «числовой», число десятичных знаков – «2»</t>
    </r>
  </si>
  <si>
    <t xml:space="preserve">Реестр хозяйствующих субъектов Петровского городского округа Ставропольского края с долей участия муниципального образования 50 процентов и более на 01 января 2021 года
                                                                                         (наименование муниципального образования)
</t>
  </si>
  <si>
    <t xml:space="preserve">№ п/п</t>
  </si>
  <si>
    <t xml:space="preserve">Наименование хозяйствующего субъекта (юридического лица)</t>
  </si>
  <si>
    <t xml:space="preserve">Основной государственный регистрационный номер (ОГРН)</t>
  </si>
  <si>
    <t xml:space="preserve">Код ОКОПФ</t>
  </si>
  <si>
    <t xml:space="preserve">Наименование органа местного самоуправления, юридического лица, осуществляющего права учредителя (участника)</t>
  </si>
  <si>
    <t xml:space="preserve">Доля участия муниципального образования (муниципальной собственности, %</t>
  </si>
  <si>
    <t xml:space="preserve">Вид экономической деятельности (ОКВЭД)</t>
  </si>
  <si>
    <t xml:space="preserve">Наименование товарного рынка присутствия хозяйствующего субъекта</t>
  </si>
  <si>
    <t xml:space="preserve">Объем реализованных на товарном рынке товаров, работ, услуг в натуральном выражении</t>
  </si>
  <si>
    <t xml:space="preserve">Доля хозяйствующего субъекта на товарном рынке в натуральном выражении, %</t>
  </si>
  <si>
    <t xml:space="preserve">Объем выручки (оборот) на товарном рынке в стоимостном выражении, тыс. рублей</t>
  </si>
  <si>
    <t xml:space="preserve">Доля хозяйствующего субъекта на товарном рынке в стоимостном выражении, %</t>
  </si>
  <si>
    <t xml:space="preserve">Объем финансирования хозяйствующего субъекта за счет бюджетов всех уровней,</t>
  </si>
  <si>
    <t xml:space="preserve">Примечания</t>
  </si>
  <si>
    <t xml:space="preserve">отраслевое</t>
  </si>
  <si>
    <t xml:space="preserve">территориальное (географические границы товарного рынка)</t>
  </si>
  <si>
    <t xml:space="preserve">единица измерения</t>
  </si>
  <si>
    <t xml:space="preserve">хозяйствующим субъектом</t>
  </si>
  <si>
    <t xml:space="preserve">всеми хозяйствующими субъектами в географических границах товарного рынка</t>
  </si>
  <si>
    <t xml:space="preserve">Муниципальное казенное учреждение «Аварийно-спасательное формирование Петровского городского округа Ставропольского края»</t>
  </si>
  <si>
    <t xml:space="preserve"> Администрация Петровского  городского  округа Ставропольского края</t>
  </si>
  <si>
    <t xml:space="preserve">84.25.9</t>
  </si>
  <si>
    <t xml:space="preserve">Деятельность по обеспечению безопасности в чрезвычайных ситуациях прочая</t>
  </si>
  <si>
    <t xml:space="preserve">местный</t>
  </si>
  <si>
    <t xml:space="preserve">услуг</t>
  </si>
  <si>
    <t xml:space="preserve">Муниципальное казенное учреждение «Многофункциональный центр предоставления государственных и муниципальных услуг в Петровском районе Ставропольского края»</t>
  </si>
  <si>
    <t xml:space="preserve">84.11.3</t>
  </si>
  <si>
    <t xml:space="preserve">Деятельность органов местного самоуправления по управлению вопросами общего характера</t>
  </si>
  <si>
    <t xml:space="preserve">человек</t>
  </si>
  <si>
    <t xml:space="preserve">Муниципальное казенное учреждение "Централизованная бухгалтерия"</t>
  </si>
  <si>
    <t xml:space="preserve">69.20</t>
  </si>
  <si>
    <t xml:space="preserve">Деятельность по оказанию услуг в области бухгалтерского учета, по проведению финансового аудита, по налоговому консультированию</t>
  </si>
  <si>
    <t xml:space="preserve">учреждения</t>
  </si>
  <si>
    <t xml:space="preserve">Муниципальное казенное учреждение "Центр развития и поддержки системы образования</t>
  </si>
  <si>
    <t xml:space="preserve">Администрация Петровского  городского  округа Ставропольского края</t>
  </si>
  <si>
    <t xml:space="preserve">85.42.9</t>
  </si>
  <si>
    <t xml:space="preserve">Деятельность по дополнительному профессиональному образованию прочая, невключенная в другие группировки</t>
  </si>
  <si>
    <t xml:space="preserve">Молодежное казенное учреждение "Молодежный центр "Импульс"</t>
  </si>
  <si>
    <t xml:space="preserve">93.29.9</t>
  </si>
  <si>
    <t xml:space="preserve">Деятельность зрелищно- развлекательная прочая, не включенная в другие группировки</t>
  </si>
  <si>
    <t xml:space="preserve">мероприятий</t>
  </si>
  <si>
    <t xml:space="preserve">Муниципальное бюджетное учреждение дополнительного образования "Детский оздоровительно-образовательный (профильный центр "Родничок"</t>
  </si>
  <si>
    <t xml:space="preserve">85.41</t>
  </si>
  <si>
    <t xml:space="preserve">4.Рынок услуг дополнительного образования детей</t>
  </si>
  <si>
    <t xml:space="preserve">Муниципальное казенное учреждение дополнительного образования "Районный центр детского юношеского технического творчества"</t>
  </si>
  <si>
    <t xml:space="preserve">Муниципальное казенное учреждение дополнительного образования "Дом детского творчества"</t>
  </si>
  <si>
    <t xml:space="preserve">Муниципальное казенное учреждение дополнительного образования "Районная комплексная детско-юношеская спортивная школа"</t>
  </si>
  <si>
    <t xml:space="preserve">Муниципальное казенное учреждение дополнительного образования "Районный детский экологический центр"</t>
  </si>
  <si>
    <t xml:space="preserve">Муниципальное казенное учреждение культуры «Петровская централизованная библиотечная система».</t>
  </si>
  <si>
    <t xml:space="preserve">91.01</t>
  </si>
  <si>
    <t xml:space="preserve">Муниципальное бюджетное учреждение культуры «Петровский организационно-методический центр».</t>
  </si>
  <si>
    <t xml:space="preserve">90.04.2</t>
  </si>
  <si>
    <t xml:space="preserve">Муниципальное бюджетное учреждение дополнительного образования «Светлоградская детская художественная школа».</t>
  </si>
  <si>
    <t xml:space="preserve">Муниципальное казенное учреждение дополнительного образования «Светлоградская районная детская музыкальная школа».</t>
  </si>
  <si>
    <t xml:space="preserve">Муниципальное казенное учреждение культуры «Центральный Дом культуры города Светлограда».</t>
  </si>
  <si>
    <t xml:space="preserve">91.01
91.04
93.29</t>
  </si>
  <si>
    <t xml:space="preserve">Муниципальное казенное учреждение культуры «Дом культуры села Благодатного».</t>
  </si>
  <si>
    <t xml:space="preserve">Муниципальное казенное учреждение культуры «Дом культуры села Высоцкого».</t>
  </si>
  <si>
    <t xml:space="preserve">Муниципальное казенное учреждение культуры «Дом культуры села Гофицкого».</t>
  </si>
  <si>
    <t xml:space="preserve">Муниципальное казенное учреждение культуры «Дом культуры села Донская Балка».</t>
  </si>
  <si>
    <t xml:space="preserve">Муниципальное казенное учреждение культуры «Дом культуры села Константиновского».</t>
  </si>
  <si>
    <t xml:space="preserve">Муниципальное казенное учреждение культуры «Дом культуры села Николина Балка».</t>
  </si>
  <si>
    <t xml:space="preserve">Муниципальное казенное учреждение культуры «Дом культуры села Ореховка».</t>
  </si>
  <si>
    <t xml:space="preserve">Муниципальное казенное учреждение культуры «Дом культуры поселка Прикалаусский».</t>
  </si>
  <si>
    <t xml:space="preserve">Муниципальное казенное учреждение культуры «Дом культуры села Просянка».</t>
  </si>
  <si>
    <t xml:space="preserve">Муниципальное казенное учреждение культуры «Дом культуры поселка Рогатая Балка».</t>
  </si>
  <si>
    <t xml:space="preserve">Муниципальное казенное учреждение культуры «Дом культуры села Сухая Буйвола».</t>
  </si>
  <si>
    <t xml:space="preserve">Муниципальное казенное учреждение культуры «Дом культуры села Шангала».</t>
  </si>
  <si>
    <t xml:space="preserve">Муниципальное казенное учреждение культуры «Дом культуры села Шведино».</t>
  </si>
  <si>
    <t xml:space="preserve">Муниципальное казенное учреждение культуры «Народный музей села Сухая Буйвола».</t>
  </si>
  <si>
    <t xml:space="preserve">91.02</t>
  </si>
  <si>
    <t xml:space="preserve">Муниципальное казенное учреждение культуры «Гофицкий историко-краеведческий музей им. Ю.И. Бельгарова».</t>
  </si>
  <si>
    <t xml:space="preserve">Муниципальное казённое дошкольное образовательное учреждение детский сад комбинированного вида №4 «Ромашка» г.Светлоград.</t>
  </si>
  <si>
    <t xml:space="preserve">85.11</t>
  </si>
  <si>
    <t xml:space="preserve">1. Рынок услуг дошкольного образования</t>
  </si>
  <si>
    <t xml:space="preserve">Муниципальное казенное дошкольное образовательное учреждение детский сад комбинированного вида №8 «Малютка» г.Светлоград.</t>
  </si>
  <si>
    <t xml:space="preserve">Муниципальное бюджетное дошкольное образовательное учреждение центр развития ребёнка - детский сад № 10 «Берёзка» г. Светлоград.</t>
  </si>
  <si>
    <t xml:space="preserve">Муниципальное казенное дошкольное образовательное учреждение детский сад комбинированного вида №24 «Полянка» г.Светлоград.</t>
  </si>
  <si>
    <t xml:space="preserve">Муниципальное бюджетное дошкольное образовательное учреждение центр развития ребёнка – детский сад № 26 «Солнышко» г.Светлоград.</t>
  </si>
  <si>
    <t xml:space="preserve">Муниципальное бюджетное дошкольное образовательное учреждение детский сад комбинированного вида № 33 «Аленка» г.Светлоград.</t>
  </si>
  <si>
    <t xml:space="preserve"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– речевому направлению развития детей     № 34 «Золотой ключик» г.Светлоград.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</si>
  <si>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– эстетическому направлению развития детей № 35 «Теремок» г. Светлоград.</t>
  </si>
  <si>
    <t xml:space="preserve">Муниципальное казенное дошкольное образовательное учреждение центр развития ребёнка – детский сад № 36 «Ласточка» г.Светлоград.</t>
  </si>
  <si>
    <t xml:space="preserve">Муниципальное бюджетное дошкольное образовательное учреждение детский сад комбинированного вида № 38 «Колокольчик» г.Светлоград.</t>
  </si>
  <si>
    <t xml:space="preserve">Муниципальное казенное дошкольное образовательное учреждение детский сад № 40 «Улыбка» г.Светлоград.</t>
  </si>
  <si>
    <t xml:space="preserve">Муниципальное бюджетное дошкольное образовательное учреждение детский сад №47 «Радуга» г.Светлоград.</t>
  </si>
  <si>
    <t xml:space="preserve">Муниципальное бюджетное дошкольное образовательное учреждение детский сад №48 «Одуванчик» г.Светлоград.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</si>
  <si>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познавательно–речевому развитию детей № 5 «Чебурашка» п.Рогатая Балка.</t>
  </si>
  <si>
    <t xml:space="preserve">Муниципальное казенное дошкольное образовательное учреждение детский сад № 6 «Рябинушка» с.Гофицкое.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</si>
  <si>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художественно–эстетическому направлению развития детей №7 «Колосок» с.Благодатное.</t>
  </si>
  <si>
    <t xml:space="preserve">Муниципальное казенное дошкольное образовательное учреждение детский сад №13 «Сказка» с.Николина Балка.</t>
  </si>
  <si>
    <t xml:space="preserve">Муниципальное казенное дошкольное образовательное учреждение детский сад №14 «Колокольчик» с. Просянка.</t>
  </si>
  <si>
    <t xml:space="preserve">Муниципальное казенное дошкольное образовательное учреждение детский сад № 15 «Сказка» с.Высоцкое.</t>
  </si>
  <si>
    <t xml:space="preserve">Муниципальное казенное дошкольное образовательное учреждение детский сад комбинированного вида № 16 «Березка» с.Ореховка.</t>
  </si>
  <si>
    <t xml:space="preserve">Муниципальное казенное дошкольное образовательное учреждение детский сад № 19 «Красная шапочка» с. Шведино.</t>
  </si>
  <si>
    <t xml:space="preserve"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«Буратино» с.Сухая Буйвола.</t>
  </si>
  <si>
    <t xml:space="preserve">Муниципальное казённое дошкольное образовательное учреждение детский сад № 21 «Ласточка» с. Донская Балка.</t>
  </si>
  <si>
    <t xml:space="preserve">Муниципальное казенное дошкольное образовательное учреждение детский сад № 28 «Ручеёк» с. Шангала.</t>
  </si>
  <si>
    <t xml:space="preserve">Муниципальное казенное дошкольное образовательное учреждение детский сад №29 «Яблочко» с.Гофицкое.</t>
  </si>
  <si>
    <t xml:space="preserve">Муниципальное казенное дошкольное образовательное учреждение детский сад № 32 «Росинка» х. Соленое Озеро.</t>
  </si>
  <si>
    <t xml:space="preserve">Муниципальное казенное дошкольное образовательное учреждение детский сад №37« Сказка» п. Прикалаусский.</t>
  </si>
  <si>
    <t xml:space="preserve">Муниципальное казенное дошкольное образовательное учреждение детский сад № 39 «Золотой петушок» с. Гофицкое.</t>
  </si>
  <si>
    <t xml:space="preserve">Муниципальное казенное дошкольное образовательное учреждение детский сад комбинированного вида №41 «Сказка» с. Константиновское.</t>
  </si>
  <si>
    <t xml:space="preserve">Муниципальное казенное дошкольное образовательное учреждение детский сад № 42 «Ручеек» с. Кугуты.</t>
  </si>
  <si>
    <t xml:space="preserve">Муниципальное бюджетное учреждение «Физкультурно- оздоровительный комплекс «Победа»</t>
  </si>
  <si>
    <t xml:space="preserve">93.11</t>
  </si>
  <si>
    <t xml:space="preserve">Деятельность спортивных объектов</t>
  </si>
  <si>
    <t xml:space="preserve">Муниципальное казенное учреждение «Спорткомплекс им. И.В.Смагина».</t>
  </si>
  <si>
    <t xml:space="preserve">93.11
93.19</t>
  </si>
  <si>
    <t xml:space="preserve">Деятельность спортивных объектов
Деятельность в области спорта прочая</t>
  </si>
  <si>
    <t xml:space="preserve">Муниципальное казенное учреждение «Спортивный зал села Благодатного».</t>
  </si>
  <si>
    <t xml:space="preserve">93.19
96.04</t>
  </si>
  <si>
    <t xml:space="preserve">Деятельность в области спорта прочая
Деятельность- физкультурнооздоровительная</t>
  </si>
  <si>
    <t xml:space="preserve">Муниципальное казенное учреждение «Физкультурно-оздоровительный центр села Сухая Буйвола».</t>
  </si>
  <si>
    <t xml:space="preserve">Муниципальное казенное учреждение «Спортивный зал села Мартыновка».</t>
  </si>
  <si>
    <t xml:space="preserve">Муниципальное казенное учреждение «Светлоградский городской стадион».</t>
  </si>
  <si>
    <t xml:space="preserve">Муниципальное бюджетное общеобразовательное учреждение гимназия №1.</t>
  </si>
  <si>
    <t xml:space="preserve">85.12</t>
  </si>
  <si>
    <t xml:space="preserve">2. Рынок услуг общего образования</t>
  </si>
  <si>
    <t xml:space="preserve">Муниципальное казенное общеобразовательное учреждение средняя общеобразовательная школа №2.</t>
  </si>
  <si>
    <t xml:space="preserve">Муниципальное бюджетное общеобразовательное учреждение лицей №3.</t>
  </si>
  <si>
    <t xml:space="preserve">Муниципальное бюджетное общеобразовательное учреждение средняя общеобразовательная школа №4.</t>
  </si>
  <si>
    <t xml:space="preserve">Муниципальное казенное общеобразовательное учреждение средняя общеобразовательная школа №5.</t>
  </si>
  <si>
    <t xml:space="preserve">Муниципальное казенное общеобразовательное учреждение средняя общеобразовательная школа №6 имени Г.В. Батищева.</t>
  </si>
  <si>
    <t xml:space="preserve">Муниципальное казенное общеобразовательное учреждение средняя общеобразовательная школа №7.</t>
  </si>
  <si>
    <t xml:space="preserve">Муниципальное казенное общеобразовательное учреждение средняя общеобразовательная школа №8.</t>
  </si>
  <si>
    <t xml:space="preserve">Муниципальное казённое общеобразовательное учреждение средняя общеобразовательная школа № 9 имени Николая Кузьмича Калашникова.</t>
  </si>
  <si>
    <t xml:space="preserve">Муниципальное казенное общеобразовательное учреждение средняя общеобразовательная школа №10.</t>
  </si>
  <si>
    <t xml:space="preserve">Муниципальное казенное общеобразовательное учреждение средняя общеобразовательная школа № 11.</t>
  </si>
  <si>
    <t xml:space="preserve">Муниципальное казенное общеобразовательное учреждение средняя общеобразовательная школа №12.</t>
  </si>
  <si>
    <t xml:space="preserve">Муниципальное казенное общеобразовательное учреждение средняя общеобразовательная школа №13.</t>
  </si>
  <si>
    <t xml:space="preserve">Муниципальное казенное общеобразовательное учреждение средняя общеобразовательная школа № 14.</t>
  </si>
  <si>
    <t xml:space="preserve">Муниципальное казённое общеобразовательное учреждение средняя общеобразовательная школа № 15.</t>
  </si>
  <si>
    <t xml:space="preserve">Муниципальное казенное общеобразовательное учреждение средняя общеобразовательная школа №16.</t>
  </si>
  <si>
    <t xml:space="preserve">Муниципальное казенное общеобразовательное учреждение средняя общеобразовательная школа №17.</t>
  </si>
  <si>
    <t xml:space="preserve">Муниципальное казенное общеобразовательное учреждение средняя общеобразовательная школа № 18.</t>
  </si>
  <si>
    <t xml:space="preserve">Муниципальное казённое общеобразовательное учреждение средняя общеобразовательная школа № 19.</t>
  </si>
  <si>
    <t xml:space="preserve">Муниципальное казенное учреждение "Петровский комбинат благоустройства и озеленения"</t>
  </si>
  <si>
    <t xml:space="preserve">68.32.2 </t>
  </si>
  <si>
    <t xml:space="preserve">13. Рынок выполнения работ по благоустройству городской среды</t>
  </si>
  <si>
    <t xml:space="preserve">тыс.руб</t>
  </si>
  <si>
    <t xml:space="preserve">-</t>
  </si>
  <si>
    <t xml:space="preserve">Муниципальное унитарное предприятие Петровского городского округа Ставропольского края «Центральный рынок»</t>
  </si>
  <si>
    <t xml:space="preserve">1022600937083</t>
  </si>
  <si>
    <t xml:space="preserve">68.20.2</t>
  </si>
  <si>
    <t xml:space="preserve">Аренда и управление собственным или арендованным нежилым недвижимым имуществом</t>
  </si>
  <si>
    <t xml:space="preserve">торговых мест</t>
  </si>
  <si>
    <t xml:space="preserve">Муниципальное унитарное предприятие «Петровского городского округа СК «Торговли и бытового обслуживания»</t>
  </si>
  <si>
    <t xml:space="preserve">65143</t>
  </si>
  <si>
    <t xml:space="preserve">47.11.1 </t>
  </si>
  <si>
    <t xml:space="preserve">Торговля розничная замороженными продуктами в неспециализированных магазинах</t>
  </si>
  <si>
    <t xml:space="preserve">96.04 </t>
  </si>
  <si>
    <t xml:space="preserve">Деятельность физкультурно-оздоровительная</t>
  </si>
  <si>
    <t xml:space="preserve">Муниципальное бюджетное учреждение Петровского городского округа СК "Коммунальное хозяйство"</t>
  </si>
  <si>
    <t xml:space="preserve">68.32.1 </t>
  </si>
  <si>
    <t xml:space="preserve">14.Рынок выполнения работ по содержанию и текущему ремонту общего имущества собственников помещений в МКД</t>
  </si>
  <si>
    <t xml:space="preserve">единиц</t>
  </si>
  <si>
    <t xml:space="preserve">МУП ПГО СК "Коммунальное хозяйство" прекращение деятельности юридического лица путем реорганизации в форме преобразования 17.09.2020 г.</t>
  </si>
  <si>
    <t xml:space="preserve">96.03 </t>
  </si>
  <si>
    <t xml:space="preserve">10. Рынок ритуальных услуг</t>
  </si>
  <si>
    <t xml:space="preserve">Муниципальное казенное предприятие Петровского городского округа Ставропольского края «Баня села Благодатного».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</si>
</sst>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0"/>
    <numFmt numFmtId="167" formatCode="@"/>
    <numFmt numFmtId="168" formatCode="General"/>
    <numFmt numFmtId="169" formatCode="#,##0.00"/>
  </numFmts>
  <fonts count="2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1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name val="Calibri"/>
      <family val="2"/>
      <charset val="204"/>
    </font>
    <font>
      <sz val="14"/>
      <name val="Calibri"/>
      <family val="2"/>
      <charset val="204"/>
    </font>
    <font>
      <b val="true"/>
      <sz val="12"/>
      <color rgb="FFC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Calibri"/>
      <family val="2"/>
      <charset val="204"/>
    </font>
    <font>
      <sz val="12"/>
      <name val="Times New Roman"/>
      <family val="1"/>
      <charset val="1"/>
    </font>
    <font>
      <u val="single"/>
      <sz val="11"/>
      <color rgb="FF0000FF"/>
      <name val="Calibri"/>
      <family val="2"/>
      <charset val="204"/>
    </font>
    <font>
      <sz val="12"/>
      <color rgb="FFFF0000"/>
      <name val="Times New Roman"/>
      <family val="1"/>
      <charset val="1"/>
    </font>
    <font>
      <sz val="8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B0F0"/>
      <name val="Times New Roman"/>
      <family val="1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C9211E"/>
      <name val="Calibri"/>
      <family val="2"/>
      <charset val="204"/>
    </font>
    <font>
      <sz val="8"/>
      <color rgb="FFC9211E"/>
      <name val="Calibri"/>
      <family val="2"/>
      <charset val="204"/>
    </font>
    <font>
      <sz val="8"/>
      <color rgb="FF000000"/>
      <name val="Calibri"/>
      <family val="2"/>
      <charset val="204"/>
    </font>
    <font>
      <sz val="8"/>
      <name val="Calibri"/>
      <family val="2"/>
      <charset val="204"/>
    </font>
    <font>
      <sz val="7"/>
      <color rgb="FFC9211E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6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12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7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3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6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3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3" fillId="2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3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2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 2" xfId="21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T104"/>
  <sheetViews>
    <sheetView showFormulas="false" showGridLines="true" showRowColHeaders="true" showZeros="true" rightToLeft="false" tabSelected="true" showOutlineSymbols="true" defaultGridColor="true" view="normal" topLeftCell="D1" colorId="64" zoomScale="100" zoomScaleNormal="100" zoomScalePageLayoutView="100" workbookViewId="0">
      <pane xSplit="0" ySplit="1" topLeftCell="A100" activePane="bottomLeft" state="frozen"/>
      <selection pane="topLeft" activeCell="D1" activeCellId="0" sqref="D1"/>
      <selection pane="bottomLeft" activeCell="L103" activeCellId="0" sqref="L103"/>
    </sheetView>
  </sheetViews>
  <sheetFormatPr defaultRowHeight="15" zeroHeight="false" outlineLevelRow="0" outlineLevelCol="0"/>
  <cols>
    <col collapsed="false" customWidth="true" hidden="false" outlineLevel="0" max="1" min="1" style="1" width="9.13"/>
    <col collapsed="false" customWidth="true" hidden="false" outlineLevel="0" max="2" min="2" style="0" width="5.57"/>
    <col collapsed="false" customWidth="true" hidden="false" outlineLevel="0" max="3" min="3" style="0" width="37.3"/>
    <col collapsed="false" customWidth="true" hidden="false" outlineLevel="0" max="4" min="4" style="0" width="17.29"/>
    <col collapsed="false" customWidth="true" hidden="false" outlineLevel="0" max="5" min="5" style="0" width="11.57"/>
    <col collapsed="false" customWidth="true" hidden="false" outlineLevel="0" max="6" min="6" style="0" width="19.99"/>
    <col collapsed="false" customWidth="true" hidden="false" outlineLevel="0" max="7" min="7" style="0" width="5.43"/>
    <col collapsed="false" customWidth="true" hidden="false" outlineLevel="0" max="8" min="8" style="0" width="17.41"/>
    <col collapsed="false" customWidth="true" hidden="false" outlineLevel="0" max="9" min="9" style="0" width="22.43"/>
    <col collapsed="false" customWidth="true" hidden="false" outlineLevel="0" max="10" min="10" style="0" width="9.59"/>
    <col collapsed="false" customWidth="true" hidden="false" outlineLevel="0" max="11" min="11" style="0" width="10.42"/>
    <col collapsed="false" customWidth="true" hidden="false" outlineLevel="0" max="12" min="12" style="0" width="8.71"/>
    <col collapsed="false" customWidth="true" hidden="false" outlineLevel="0" max="13" min="13" style="0" width="13.43"/>
    <col collapsed="false" customWidth="true" hidden="false" outlineLevel="0" max="14" min="14" style="2" width="9.13"/>
    <col collapsed="false" customWidth="true" hidden="false" outlineLevel="0" max="16" min="15" style="3" width="9.13"/>
    <col collapsed="false" customWidth="true" hidden="false" outlineLevel="0" max="17" min="17" style="2" width="9.13"/>
    <col collapsed="false" customWidth="true" hidden="false" outlineLevel="0" max="18" min="18" style="0" width="9.71"/>
    <col collapsed="false" customWidth="true" hidden="false" outlineLevel="0" max="19" min="19" style="0" width="15"/>
    <col collapsed="false" customWidth="true" hidden="false" outlineLevel="0" max="1025" min="20" style="0" width="8.71"/>
  </cols>
  <sheetData>
    <row r="1" s="5" customFormat="true" ht="18.75" hidden="false" customHeight="false" outlineLevel="0" collapsed="false">
      <c r="A1" s="4"/>
      <c r="N1" s="6"/>
      <c r="O1" s="7"/>
      <c r="P1" s="7"/>
      <c r="Q1" s="8" t="s">
        <v>0</v>
      </c>
      <c r="R1" s="9"/>
    </row>
    <row r="2" s="5" customFormat="true" ht="18.75" hidden="false" customHeight="false" outlineLevel="0" collapsed="false">
      <c r="A2" s="4"/>
      <c r="N2" s="6"/>
      <c r="O2" s="7"/>
      <c r="P2" s="7"/>
      <c r="Q2" s="8"/>
      <c r="R2" s="9"/>
    </row>
    <row r="3" s="5" customFormat="true" ht="66.75" hidden="false" customHeight="true" outlineLevel="0" collapsed="false">
      <c r="A3" s="4"/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="5" customFormat="true" ht="15.75" hidden="true" customHeight="false" outlineLevel="0" collapsed="false">
      <c r="A4" s="4"/>
      <c r="N4" s="11"/>
      <c r="O4" s="12"/>
      <c r="P4" s="12"/>
      <c r="Q4" s="11"/>
    </row>
    <row r="5" s="5" customFormat="true" ht="41.8" hidden="false" customHeight="true" outlineLevel="0" collapsed="false">
      <c r="A5" s="4"/>
      <c r="B5" s="13" t="s">
        <v>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customFormat="false" ht="93" hidden="false" customHeight="true" outlineLevel="0" collapsed="false">
      <c r="B7" s="14" t="s">
        <v>3</v>
      </c>
      <c r="C7" s="14" t="s">
        <v>4</v>
      </c>
      <c r="D7" s="14" t="s">
        <v>5</v>
      </c>
      <c r="E7" s="14" t="s">
        <v>6</v>
      </c>
      <c r="F7" s="14" t="s">
        <v>7</v>
      </c>
      <c r="G7" s="14" t="s">
        <v>8</v>
      </c>
      <c r="H7" s="14" t="s">
        <v>9</v>
      </c>
      <c r="I7" s="14" t="s">
        <v>10</v>
      </c>
      <c r="J7" s="14"/>
      <c r="K7" s="14" t="s">
        <v>11</v>
      </c>
      <c r="L7" s="14"/>
      <c r="M7" s="14"/>
      <c r="N7" s="15" t="s">
        <v>12</v>
      </c>
      <c r="O7" s="16" t="s">
        <v>13</v>
      </c>
      <c r="P7" s="16"/>
      <c r="Q7" s="15" t="s">
        <v>14</v>
      </c>
      <c r="R7" s="14" t="s">
        <v>15</v>
      </c>
      <c r="S7" s="14" t="s">
        <v>16</v>
      </c>
    </row>
    <row r="8" customFormat="false" ht="127.5" hidden="false" customHeight="false" outlineLevel="0" collapsed="false">
      <c r="B8" s="14"/>
      <c r="C8" s="14"/>
      <c r="D8" s="14"/>
      <c r="E8" s="14"/>
      <c r="F8" s="14"/>
      <c r="G8" s="14"/>
      <c r="H8" s="14"/>
      <c r="I8" s="14" t="s">
        <v>17</v>
      </c>
      <c r="J8" s="14" t="s">
        <v>18</v>
      </c>
      <c r="K8" s="14" t="s">
        <v>19</v>
      </c>
      <c r="L8" s="14" t="s">
        <v>20</v>
      </c>
      <c r="M8" s="14" t="s">
        <v>21</v>
      </c>
      <c r="N8" s="15"/>
      <c r="O8" s="16" t="s">
        <v>20</v>
      </c>
      <c r="P8" s="16" t="s">
        <v>21</v>
      </c>
      <c r="Q8" s="15"/>
      <c r="R8" s="14"/>
      <c r="S8" s="14"/>
    </row>
    <row r="9" customFormat="false" ht="15" hidden="false" customHeight="false" outlineLevel="0" collapsed="false">
      <c r="B9" s="14" t="n">
        <v>1</v>
      </c>
      <c r="C9" s="14" t="n">
        <v>2</v>
      </c>
      <c r="D9" s="14" t="n">
        <v>3</v>
      </c>
      <c r="E9" s="14" t="n">
        <v>4</v>
      </c>
      <c r="F9" s="14" t="n">
        <v>5</v>
      </c>
      <c r="G9" s="14" t="n">
        <v>6</v>
      </c>
      <c r="H9" s="14" t="n">
        <v>7</v>
      </c>
      <c r="I9" s="14" t="n">
        <v>8</v>
      </c>
      <c r="J9" s="17" t="n">
        <v>9</v>
      </c>
      <c r="K9" s="14" t="n">
        <v>10</v>
      </c>
      <c r="L9" s="14" t="n">
        <v>11</v>
      </c>
      <c r="M9" s="14" t="n">
        <v>12</v>
      </c>
      <c r="N9" s="18" t="n">
        <v>13</v>
      </c>
      <c r="O9" s="16" t="n">
        <v>14</v>
      </c>
      <c r="P9" s="16" t="n">
        <v>15</v>
      </c>
      <c r="Q9" s="18" t="n">
        <v>16</v>
      </c>
      <c r="R9" s="14" t="n">
        <v>17</v>
      </c>
      <c r="S9" s="14" t="n">
        <v>18</v>
      </c>
    </row>
    <row r="10" s="25" customFormat="true" ht="77.85" hidden="false" customHeight="true" outlineLevel="0" collapsed="false">
      <c r="A10" s="19"/>
      <c r="B10" s="20" t="n">
        <v>1</v>
      </c>
      <c r="C10" s="21" t="s">
        <v>22</v>
      </c>
      <c r="D10" s="22" t="n">
        <v>1072643000044</v>
      </c>
      <c r="E10" s="20" t="n">
        <v>75404</v>
      </c>
      <c r="F10" s="23" t="s">
        <v>23</v>
      </c>
      <c r="G10" s="24" t="n">
        <v>100</v>
      </c>
      <c r="H10" s="25" t="s">
        <v>24</v>
      </c>
      <c r="I10" s="26" t="s">
        <v>25</v>
      </c>
      <c r="J10" s="23" t="s">
        <v>26</v>
      </c>
      <c r="K10" s="27" t="s">
        <v>27</v>
      </c>
      <c r="L10" s="20" t="n">
        <v>22</v>
      </c>
      <c r="M10" s="20" t="n">
        <v>22</v>
      </c>
      <c r="N10" s="28" t="n">
        <v>100</v>
      </c>
      <c r="O10" s="29" t="n">
        <v>7570</v>
      </c>
      <c r="P10" s="29" t="n">
        <v>7570</v>
      </c>
      <c r="Q10" s="28" t="n">
        <v>100</v>
      </c>
      <c r="R10" s="29" t="n">
        <v>7570</v>
      </c>
      <c r="S10" s="20"/>
    </row>
    <row r="11" s="31" customFormat="true" ht="95.1" hidden="false" customHeight="true" outlineLevel="0" collapsed="false">
      <c r="A11" s="30"/>
      <c r="B11" s="20" t="n">
        <v>2</v>
      </c>
      <c r="C11" s="24" t="s">
        <v>28</v>
      </c>
      <c r="D11" s="22" t="n">
        <v>1142651000568</v>
      </c>
      <c r="E11" s="20" t="n">
        <v>75404</v>
      </c>
      <c r="F11" s="23" t="s">
        <v>23</v>
      </c>
      <c r="G11" s="24" t="n">
        <v>100</v>
      </c>
      <c r="H11" s="23" t="s">
        <v>29</v>
      </c>
      <c r="I11" s="26" t="s">
        <v>30</v>
      </c>
      <c r="J11" s="23" t="s">
        <v>26</v>
      </c>
      <c r="K11" s="27" t="s">
        <v>31</v>
      </c>
      <c r="L11" s="20" t="n">
        <v>65122</v>
      </c>
      <c r="M11" s="20" t="n">
        <v>65122</v>
      </c>
      <c r="N11" s="28" t="n">
        <v>100</v>
      </c>
      <c r="O11" s="29" t="n">
        <v>13264</v>
      </c>
      <c r="P11" s="29" t="n">
        <v>13264</v>
      </c>
      <c r="Q11" s="28" t="n">
        <v>100</v>
      </c>
      <c r="R11" s="29" t="n">
        <v>13264</v>
      </c>
      <c r="S11" s="20"/>
    </row>
    <row r="12" s="25" customFormat="true" ht="105.75" hidden="false" customHeight="true" outlineLevel="0" collapsed="false">
      <c r="A12" s="19"/>
      <c r="B12" s="20" t="n">
        <v>3</v>
      </c>
      <c r="C12" s="24" t="s">
        <v>32</v>
      </c>
      <c r="D12" s="22" t="n">
        <v>1162651058680</v>
      </c>
      <c r="E12" s="20" t="n">
        <v>75404</v>
      </c>
      <c r="F12" s="23" t="s">
        <v>23</v>
      </c>
      <c r="G12" s="24" t="n">
        <v>100</v>
      </c>
      <c r="H12" s="23" t="s">
        <v>33</v>
      </c>
      <c r="I12" s="32" t="s">
        <v>34</v>
      </c>
      <c r="J12" s="23" t="s">
        <v>26</v>
      </c>
      <c r="K12" s="33" t="s">
        <v>35</v>
      </c>
      <c r="L12" s="20" t="n">
        <v>98</v>
      </c>
      <c r="M12" s="20" t="n">
        <v>98</v>
      </c>
      <c r="N12" s="28" t="n">
        <v>100</v>
      </c>
      <c r="O12" s="29" t="n">
        <v>34601</v>
      </c>
      <c r="P12" s="29" t="n">
        <v>34601</v>
      </c>
      <c r="Q12" s="28" t="n">
        <v>100</v>
      </c>
      <c r="R12" s="29" t="n">
        <v>34601</v>
      </c>
      <c r="S12" s="20"/>
    </row>
    <row r="13" s="25" customFormat="true" ht="89.1" hidden="false" customHeight="true" outlineLevel="0" collapsed="false">
      <c r="A13" s="19"/>
      <c r="B13" s="34" t="n">
        <v>4</v>
      </c>
      <c r="C13" s="35" t="s">
        <v>36</v>
      </c>
      <c r="D13" s="36" t="n">
        <v>1112651000318</v>
      </c>
      <c r="E13" s="37" t="n">
        <v>75404</v>
      </c>
      <c r="F13" s="38" t="s">
        <v>37</v>
      </c>
      <c r="G13" s="35" t="n">
        <v>100</v>
      </c>
      <c r="H13" s="37" t="s">
        <v>38</v>
      </c>
      <c r="I13" s="26" t="s">
        <v>39</v>
      </c>
      <c r="J13" s="37" t="s">
        <v>26</v>
      </c>
      <c r="K13" s="39" t="s">
        <v>31</v>
      </c>
      <c r="L13" s="37" t="n">
        <v>25</v>
      </c>
      <c r="M13" s="37" t="n">
        <v>25</v>
      </c>
      <c r="N13" s="40" t="n">
        <v>100</v>
      </c>
      <c r="O13" s="41" t="n">
        <v>13384</v>
      </c>
      <c r="P13" s="41" t="n">
        <f aca="false">O13</f>
        <v>13384</v>
      </c>
      <c r="Q13" s="40" t="n">
        <v>100</v>
      </c>
      <c r="R13" s="41" t="n">
        <f aca="false">O13</f>
        <v>13384</v>
      </c>
      <c r="S13" s="37"/>
    </row>
    <row r="14" s="25" customFormat="true" ht="94.5" hidden="false" customHeight="false" outlineLevel="0" collapsed="false">
      <c r="A14" s="19"/>
      <c r="B14" s="34" t="n">
        <v>5</v>
      </c>
      <c r="C14" s="35" t="s">
        <v>40</v>
      </c>
      <c r="D14" s="41" t="n">
        <v>1122651016510</v>
      </c>
      <c r="E14" s="37" t="n">
        <v>75404</v>
      </c>
      <c r="F14" s="38" t="s">
        <v>37</v>
      </c>
      <c r="G14" s="35" t="n">
        <v>100</v>
      </c>
      <c r="H14" s="37" t="s">
        <v>41</v>
      </c>
      <c r="I14" s="26" t="s">
        <v>42</v>
      </c>
      <c r="J14" s="37" t="s">
        <v>26</v>
      </c>
      <c r="K14" s="39" t="s">
        <v>43</v>
      </c>
      <c r="L14" s="37" t="n">
        <v>180</v>
      </c>
      <c r="M14" s="37" t="n">
        <f aca="false">L14</f>
        <v>180</v>
      </c>
      <c r="N14" s="40" t="n">
        <v>100</v>
      </c>
      <c r="O14" s="41" t="n">
        <v>1640</v>
      </c>
      <c r="P14" s="41" t="n">
        <f aca="false">O14</f>
        <v>1640</v>
      </c>
      <c r="Q14" s="40" t="n">
        <v>100</v>
      </c>
      <c r="R14" s="41" t="n">
        <f aca="false">O14</f>
        <v>1640</v>
      </c>
      <c r="S14" s="37"/>
    </row>
    <row r="15" s="25" customFormat="true" ht="67.2" hidden="false" customHeight="false" outlineLevel="0" collapsed="false">
      <c r="A15" s="19"/>
      <c r="B15" s="34" t="n">
        <v>6</v>
      </c>
      <c r="C15" s="35" t="s">
        <v>44</v>
      </c>
      <c r="D15" s="41" t="n">
        <v>1022600938931</v>
      </c>
      <c r="E15" s="37" t="n">
        <v>75403</v>
      </c>
      <c r="F15" s="38" t="s">
        <v>37</v>
      </c>
      <c r="G15" s="35" t="n">
        <v>100</v>
      </c>
      <c r="H15" s="37" t="s">
        <v>45</v>
      </c>
      <c r="I15" s="42" t="s">
        <v>46</v>
      </c>
      <c r="J15" s="37" t="s">
        <v>26</v>
      </c>
      <c r="K15" s="39" t="s">
        <v>31</v>
      </c>
      <c r="L15" s="37" t="n">
        <v>0</v>
      </c>
      <c r="M15" s="37" t="n">
        <v>154708</v>
      </c>
      <c r="N15" s="40" t="n">
        <f aca="false">L15*100/M15</f>
        <v>0</v>
      </c>
      <c r="O15" s="41" t="n">
        <v>3772</v>
      </c>
      <c r="P15" s="41" t="n">
        <v>247221</v>
      </c>
      <c r="Q15" s="40" t="n">
        <f aca="false">O15*100/P15</f>
        <v>1.52576035207365</v>
      </c>
      <c r="R15" s="41" t="n">
        <v>3771.74</v>
      </c>
      <c r="S15" s="37"/>
    </row>
    <row r="16" s="25" customFormat="true" ht="67.2" hidden="false" customHeight="false" outlineLevel="0" collapsed="false">
      <c r="A16" s="19"/>
      <c r="B16" s="34" t="n">
        <v>7</v>
      </c>
      <c r="C16" s="35" t="s">
        <v>47</v>
      </c>
      <c r="D16" s="41" t="n">
        <v>1022600936753</v>
      </c>
      <c r="E16" s="37" t="n">
        <v>75404</v>
      </c>
      <c r="F16" s="38" t="s">
        <v>37</v>
      </c>
      <c r="G16" s="35" t="n">
        <v>100</v>
      </c>
      <c r="H16" s="37" t="s">
        <v>45</v>
      </c>
      <c r="I16" s="42" t="s">
        <v>46</v>
      </c>
      <c r="J16" s="37" t="s">
        <v>26</v>
      </c>
      <c r="K16" s="39" t="s">
        <v>31</v>
      </c>
      <c r="L16" s="37" t="n">
        <v>830</v>
      </c>
      <c r="M16" s="37" t="n">
        <f aca="false">M15</f>
        <v>154708</v>
      </c>
      <c r="N16" s="40" t="n">
        <f aca="false">L16*100/M16</f>
        <v>0.536494557488947</v>
      </c>
      <c r="O16" s="41" t="n">
        <v>6593</v>
      </c>
      <c r="P16" s="41" t="n">
        <v>247221</v>
      </c>
      <c r="Q16" s="40" t="n">
        <f aca="false">O16*100/P16</f>
        <v>2.66684464507465</v>
      </c>
      <c r="R16" s="41" t="n">
        <f aca="false">O16</f>
        <v>6593</v>
      </c>
      <c r="S16" s="37"/>
      <c r="T16" s="43"/>
    </row>
    <row r="17" s="25" customFormat="true" ht="67.2" hidden="false" customHeight="false" outlineLevel="0" collapsed="false">
      <c r="A17" s="19"/>
      <c r="B17" s="34" t="n">
        <v>8</v>
      </c>
      <c r="C17" s="35" t="s">
        <v>48</v>
      </c>
      <c r="D17" s="41" t="n">
        <v>1022600938073</v>
      </c>
      <c r="E17" s="37" t="n">
        <v>75404</v>
      </c>
      <c r="F17" s="38" t="s">
        <v>37</v>
      </c>
      <c r="G17" s="35" t="n">
        <v>100</v>
      </c>
      <c r="H17" s="37" t="s">
        <v>45</v>
      </c>
      <c r="I17" s="42" t="s">
        <v>46</v>
      </c>
      <c r="J17" s="37" t="s">
        <v>26</v>
      </c>
      <c r="K17" s="39" t="s">
        <v>31</v>
      </c>
      <c r="L17" s="37" t="n">
        <v>957</v>
      </c>
      <c r="M17" s="37" t="n">
        <f aca="false">M16</f>
        <v>154708</v>
      </c>
      <c r="N17" s="40" t="n">
        <f aca="false">L17*100/M17</f>
        <v>0.618584688574605</v>
      </c>
      <c r="O17" s="41" t="n">
        <v>11340</v>
      </c>
      <c r="P17" s="41" t="n">
        <v>247221</v>
      </c>
      <c r="Q17" s="40" t="n">
        <f aca="false">O17*100/P17</f>
        <v>4.58698896938367</v>
      </c>
      <c r="R17" s="41" t="n">
        <f aca="false">O17</f>
        <v>11340</v>
      </c>
      <c r="S17" s="37"/>
    </row>
    <row r="18" s="25" customFormat="true" ht="67.2" hidden="false" customHeight="false" outlineLevel="0" collapsed="false">
      <c r="A18" s="19"/>
      <c r="B18" s="34" t="n">
        <v>9</v>
      </c>
      <c r="C18" s="35" t="s">
        <v>49</v>
      </c>
      <c r="D18" s="41" t="n">
        <v>1032600231510</v>
      </c>
      <c r="E18" s="37" t="n">
        <v>75404</v>
      </c>
      <c r="F18" s="38" t="s">
        <v>37</v>
      </c>
      <c r="G18" s="35" t="n">
        <v>100</v>
      </c>
      <c r="H18" s="37" t="s">
        <v>45</v>
      </c>
      <c r="I18" s="42" t="s">
        <v>46</v>
      </c>
      <c r="J18" s="37" t="s">
        <v>26</v>
      </c>
      <c r="K18" s="39" t="s">
        <v>31</v>
      </c>
      <c r="L18" s="37" t="n">
        <v>621</v>
      </c>
      <c r="M18" s="37" t="n">
        <f aca="false">M17</f>
        <v>154708</v>
      </c>
      <c r="N18" s="40" t="n">
        <f aca="false">L18*100/M18</f>
        <v>0.401401349639321</v>
      </c>
      <c r="O18" s="41" t="n">
        <v>11583</v>
      </c>
      <c r="P18" s="41" t="n">
        <v>247221</v>
      </c>
      <c r="Q18" s="40" t="n">
        <f aca="false">O18*100/P18</f>
        <v>4.68528159015618</v>
      </c>
      <c r="R18" s="41" t="n">
        <f aca="false">O18</f>
        <v>11583</v>
      </c>
      <c r="S18" s="37"/>
    </row>
    <row r="19" s="25" customFormat="true" ht="67.2" hidden="false" customHeight="false" outlineLevel="0" collapsed="false">
      <c r="A19" s="19"/>
      <c r="B19" s="34" t="n">
        <v>10</v>
      </c>
      <c r="C19" s="35" t="s">
        <v>50</v>
      </c>
      <c r="D19" s="41" t="n">
        <v>1022600936896</v>
      </c>
      <c r="E19" s="37" t="n">
        <v>75404</v>
      </c>
      <c r="F19" s="38" t="s">
        <v>37</v>
      </c>
      <c r="G19" s="35" t="n">
        <v>100</v>
      </c>
      <c r="H19" s="37" t="s">
        <v>45</v>
      </c>
      <c r="I19" s="42" t="s">
        <v>46</v>
      </c>
      <c r="J19" s="37" t="s">
        <v>26</v>
      </c>
      <c r="K19" s="39" t="s">
        <v>31</v>
      </c>
      <c r="L19" s="37" t="n">
        <v>1238</v>
      </c>
      <c r="M19" s="37" t="n">
        <f aca="false">M18</f>
        <v>154708</v>
      </c>
      <c r="N19" s="40" t="n">
        <f aca="false">L19*100/M19</f>
        <v>0.800217183338935</v>
      </c>
      <c r="O19" s="41" t="n">
        <v>10366</v>
      </c>
      <c r="P19" s="41" t="n">
        <v>247221</v>
      </c>
      <c r="Q19" s="40" t="n">
        <f aca="false">O19*100/P19</f>
        <v>4.19300949353008</v>
      </c>
      <c r="R19" s="41" t="n">
        <f aca="false">O19</f>
        <v>10366</v>
      </c>
      <c r="S19" s="37"/>
    </row>
    <row r="20" s="25" customFormat="true" ht="67.2" hidden="false" customHeight="false" outlineLevel="0" collapsed="false">
      <c r="A20" s="19"/>
      <c r="B20" s="20" t="n">
        <v>11</v>
      </c>
      <c r="C20" s="24" t="s">
        <v>51</v>
      </c>
      <c r="D20" s="22" t="n">
        <v>1022600936951</v>
      </c>
      <c r="E20" s="20" t="n">
        <v>75404</v>
      </c>
      <c r="F20" s="23" t="s">
        <v>23</v>
      </c>
      <c r="G20" s="24" t="n">
        <v>100</v>
      </c>
      <c r="H20" s="23" t="s">
        <v>52</v>
      </c>
      <c r="I20" s="26" t="s">
        <v>46</v>
      </c>
      <c r="J20" s="23" t="s">
        <v>26</v>
      </c>
      <c r="K20" s="27" t="s">
        <v>31</v>
      </c>
      <c r="L20" s="20" t="n">
        <v>32346</v>
      </c>
      <c r="M20" s="37" t="n">
        <f aca="false">M19</f>
        <v>154708</v>
      </c>
      <c r="N20" s="44" t="n">
        <f aca="false">L20*100/M20</f>
        <v>20.9077746464307</v>
      </c>
      <c r="O20" s="29" t="n">
        <v>33036</v>
      </c>
      <c r="P20" s="41" t="n">
        <v>247221</v>
      </c>
      <c r="Q20" s="44" t="n">
        <f aca="false">O20*100/P20</f>
        <v>13.3629424684796</v>
      </c>
      <c r="R20" s="29" t="n">
        <v>33036</v>
      </c>
      <c r="S20" s="20"/>
    </row>
    <row r="21" s="25" customFormat="true" ht="67.2" hidden="false" customHeight="false" outlineLevel="0" collapsed="false">
      <c r="A21" s="19"/>
      <c r="B21" s="20" t="n">
        <v>12</v>
      </c>
      <c r="C21" s="24" t="s">
        <v>53</v>
      </c>
      <c r="D21" s="22" t="n">
        <v>1092643000449</v>
      </c>
      <c r="E21" s="20" t="n">
        <v>75403</v>
      </c>
      <c r="F21" s="23" t="s">
        <v>23</v>
      </c>
      <c r="G21" s="24" t="n">
        <v>100</v>
      </c>
      <c r="H21" s="23" t="s">
        <v>54</v>
      </c>
      <c r="I21" s="26" t="s">
        <v>46</v>
      </c>
      <c r="J21" s="23" t="s">
        <v>26</v>
      </c>
      <c r="K21" s="27" t="s">
        <v>31</v>
      </c>
      <c r="L21" s="20" t="n">
        <v>5300</v>
      </c>
      <c r="M21" s="37" t="n">
        <f aca="false">M20</f>
        <v>154708</v>
      </c>
      <c r="N21" s="44" t="n">
        <f aca="false">L21*100/M21</f>
        <v>3.42580862011014</v>
      </c>
      <c r="O21" s="29" t="n">
        <v>6155</v>
      </c>
      <c r="P21" s="41" t="n">
        <v>247221</v>
      </c>
      <c r="Q21" s="44" t="n">
        <f aca="false">O21*100/P21</f>
        <v>2.48967522985507</v>
      </c>
      <c r="R21" s="29" t="n">
        <v>4684</v>
      </c>
      <c r="S21" s="20"/>
    </row>
    <row r="22" s="25" customFormat="true" ht="67.2" hidden="false" customHeight="false" outlineLevel="0" collapsed="false">
      <c r="A22" s="19"/>
      <c r="B22" s="20" t="n">
        <v>13</v>
      </c>
      <c r="C22" s="24" t="s">
        <v>55</v>
      </c>
      <c r="D22" s="22" t="n">
        <v>1022600937314</v>
      </c>
      <c r="E22" s="20" t="n">
        <v>75403</v>
      </c>
      <c r="F22" s="23" t="s">
        <v>23</v>
      </c>
      <c r="G22" s="24" t="n">
        <v>100</v>
      </c>
      <c r="H22" s="23" t="s">
        <v>45</v>
      </c>
      <c r="I22" s="26" t="s">
        <v>46</v>
      </c>
      <c r="J22" s="23" t="s">
        <v>26</v>
      </c>
      <c r="K22" s="27" t="s">
        <v>31</v>
      </c>
      <c r="L22" s="20" t="n">
        <v>440</v>
      </c>
      <c r="M22" s="37" t="n">
        <f aca="false">M21</f>
        <v>154708</v>
      </c>
      <c r="N22" s="44" t="n">
        <f aca="false">L22*100/M22</f>
        <v>0.284406753367634</v>
      </c>
      <c r="O22" s="29" t="n">
        <v>4272</v>
      </c>
      <c r="P22" s="41" t="n">
        <v>247221</v>
      </c>
      <c r="Q22" s="44" t="n">
        <f aca="false">O22*100/P22</f>
        <v>1.72800854296358</v>
      </c>
      <c r="R22" s="29" t="n">
        <v>3727</v>
      </c>
      <c r="S22" s="20"/>
    </row>
    <row r="23" s="25" customFormat="true" ht="67.2" hidden="false" customHeight="false" outlineLevel="0" collapsed="false">
      <c r="A23" s="19"/>
      <c r="B23" s="20" t="n">
        <v>14</v>
      </c>
      <c r="C23" s="24" t="s">
        <v>56</v>
      </c>
      <c r="D23" s="22" t="n">
        <v>1022600937479</v>
      </c>
      <c r="E23" s="20" t="n">
        <v>75404</v>
      </c>
      <c r="F23" s="23" t="s">
        <v>23</v>
      </c>
      <c r="G23" s="24" t="n">
        <v>100</v>
      </c>
      <c r="H23" s="23" t="s">
        <v>45</v>
      </c>
      <c r="I23" s="26" t="s">
        <v>46</v>
      </c>
      <c r="J23" s="23" t="s">
        <v>26</v>
      </c>
      <c r="K23" s="27" t="s">
        <v>31</v>
      </c>
      <c r="L23" s="20" t="n">
        <v>175</v>
      </c>
      <c r="M23" s="37" t="n">
        <f aca="false">M22</f>
        <v>154708</v>
      </c>
      <c r="N23" s="44" t="n">
        <f aca="false">L23*100/M23</f>
        <v>0.113116322362127</v>
      </c>
      <c r="O23" s="29" t="n">
        <v>13844</v>
      </c>
      <c r="P23" s="41" t="n">
        <v>247221</v>
      </c>
      <c r="Q23" s="44" t="n">
        <f aca="false">O23*100/P23</f>
        <v>5.59984790936045</v>
      </c>
      <c r="R23" s="29" t="n">
        <v>13844</v>
      </c>
      <c r="S23" s="20"/>
    </row>
    <row r="24" s="25" customFormat="true" ht="67.2" hidden="false" customHeight="false" outlineLevel="0" collapsed="false">
      <c r="A24" s="19"/>
      <c r="B24" s="20" t="n">
        <v>15</v>
      </c>
      <c r="C24" s="24" t="s">
        <v>57</v>
      </c>
      <c r="D24" s="22" t="n">
        <v>1022600937864</v>
      </c>
      <c r="E24" s="20" t="n">
        <v>75404</v>
      </c>
      <c r="F24" s="23" t="s">
        <v>23</v>
      </c>
      <c r="G24" s="24" t="n">
        <v>100</v>
      </c>
      <c r="H24" s="23" t="s">
        <v>58</v>
      </c>
      <c r="I24" s="26" t="s">
        <v>46</v>
      </c>
      <c r="J24" s="23" t="s">
        <v>26</v>
      </c>
      <c r="K24" s="27" t="s">
        <v>31</v>
      </c>
      <c r="L24" s="20" t="n">
        <v>39192</v>
      </c>
      <c r="M24" s="37" t="n">
        <f aca="false">M23</f>
        <v>154708</v>
      </c>
      <c r="N24" s="44" t="n">
        <f aca="false">L24*100/M24</f>
        <v>25.3328851772371</v>
      </c>
      <c r="O24" s="29" t="n">
        <v>49869</v>
      </c>
      <c r="P24" s="41" t="n">
        <v>247221</v>
      </c>
      <c r="Q24" s="44" t="n">
        <f aca="false">O24*100/P24</f>
        <v>20.1718300629801</v>
      </c>
      <c r="R24" s="29" t="n">
        <v>49869</v>
      </c>
      <c r="S24" s="20"/>
    </row>
    <row r="25" s="25" customFormat="true" ht="67.2" hidden="false" customHeight="false" outlineLevel="0" collapsed="false">
      <c r="A25" s="19"/>
      <c r="B25" s="20" t="n">
        <v>16</v>
      </c>
      <c r="C25" s="24" t="s">
        <v>59</v>
      </c>
      <c r="D25" s="22" t="n">
        <v>1052600486630</v>
      </c>
      <c r="E25" s="20" t="n">
        <v>75404</v>
      </c>
      <c r="F25" s="23" t="s">
        <v>23</v>
      </c>
      <c r="G25" s="24" t="n">
        <v>100</v>
      </c>
      <c r="H25" s="23" t="s">
        <v>58</v>
      </c>
      <c r="I25" s="26" t="s">
        <v>46</v>
      </c>
      <c r="J25" s="23" t="s">
        <v>26</v>
      </c>
      <c r="K25" s="27" t="s">
        <v>31</v>
      </c>
      <c r="L25" s="20" t="n">
        <v>4799</v>
      </c>
      <c r="M25" s="37" t="n">
        <f aca="false">M24</f>
        <v>154708</v>
      </c>
      <c r="N25" s="44" t="n">
        <f aca="false">L25*100/M25</f>
        <v>3.101972748662</v>
      </c>
      <c r="O25" s="29" t="n">
        <v>6201</v>
      </c>
      <c r="P25" s="41" t="n">
        <v>247221</v>
      </c>
      <c r="Q25" s="44" t="n">
        <f aca="false">O25*100/P25</f>
        <v>2.50828206341694</v>
      </c>
      <c r="R25" s="29" t="n">
        <v>6201</v>
      </c>
      <c r="S25" s="20"/>
    </row>
    <row r="26" s="25" customFormat="true" ht="67.2" hidden="false" customHeight="false" outlineLevel="0" collapsed="false">
      <c r="A26" s="19"/>
      <c r="B26" s="20" t="n">
        <v>17</v>
      </c>
      <c r="C26" s="24" t="s">
        <v>60</v>
      </c>
      <c r="D26" s="22" t="n">
        <v>1052600484727</v>
      </c>
      <c r="E26" s="20" t="n">
        <v>75404</v>
      </c>
      <c r="F26" s="23" t="s">
        <v>23</v>
      </c>
      <c r="G26" s="24" t="n">
        <v>100</v>
      </c>
      <c r="H26" s="23" t="s">
        <v>58</v>
      </c>
      <c r="I26" s="26" t="s">
        <v>46</v>
      </c>
      <c r="J26" s="23" t="s">
        <v>26</v>
      </c>
      <c r="K26" s="27" t="s">
        <v>31</v>
      </c>
      <c r="L26" s="20" t="n">
        <v>8917</v>
      </c>
      <c r="M26" s="37" t="n">
        <f aca="false">M25</f>
        <v>154708</v>
      </c>
      <c r="N26" s="44" t="n">
        <f aca="false">L26*100/M26</f>
        <v>5.76376140858908</v>
      </c>
      <c r="O26" s="29" t="n">
        <v>4836</v>
      </c>
      <c r="P26" s="41" t="n">
        <v>247221</v>
      </c>
      <c r="Q26" s="44" t="n">
        <f aca="false">O26*100/P26</f>
        <v>1.95614450228743</v>
      </c>
      <c r="R26" s="29" t="n">
        <v>4836</v>
      </c>
      <c r="S26" s="20"/>
    </row>
    <row r="27" s="25" customFormat="true" ht="67.2" hidden="false" customHeight="false" outlineLevel="0" collapsed="false">
      <c r="A27" s="45"/>
      <c r="B27" s="20" t="n">
        <v>18</v>
      </c>
      <c r="C27" s="44" t="s">
        <v>61</v>
      </c>
      <c r="D27" s="22" t="n">
        <v>1052600483935</v>
      </c>
      <c r="E27" s="20" t="n">
        <v>75404</v>
      </c>
      <c r="F27" s="23" t="s">
        <v>23</v>
      </c>
      <c r="G27" s="46" t="n">
        <v>100</v>
      </c>
      <c r="H27" s="23" t="s">
        <v>58</v>
      </c>
      <c r="I27" s="26" t="s">
        <v>46</v>
      </c>
      <c r="J27" s="23" t="s">
        <v>26</v>
      </c>
      <c r="K27" s="27" t="s">
        <v>31</v>
      </c>
      <c r="L27" s="20" t="n">
        <v>3490</v>
      </c>
      <c r="M27" s="37" t="n">
        <f aca="false">M26</f>
        <v>154708</v>
      </c>
      <c r="N27" s="44" t="n">
        <f aca="false">L27*100/M27</f>
        <v>2.25586265739328</v>
      </c>
      <c r="O27" s="29" t="n">
        <v>6302</v>
      </c>
      <c r="P27" s="41" t="n">
        <v>247221</v>
      </c>
      <c r="Q27" s="44" t="n">
        <f aca="false">O27*100/P27</f>
        <v>2.54913619797671</v>
      </c>
      <c r="R27" s="29" t="n">
        <v>6302</v>
      </c>
      <c r="S27" s="20"/>
    </row>
    <row r="28" s="25" customFormat="true" ht="67.2" hidden="false" customHeight="false" outlineLevel="0" collapsed="false">
      <c r="A28" s="45"/>
      <c r="B28" s="20" t="n">
        <v>19</v>
      </c>
      <c r="C28" s="44" t="s">
        <v>62</v>
      </c>
      <c r="D28" s="22" t="n">
        <v>1052600484650</v>
      </c>
      <c r="E28" s="20" t="n">
        <v>75404</v>
      </c>
      <c r="F28" s="23" t="s">
        <v>23</v>
      </c>
      <c r="G28" s="46" t="n">
        <v>100</v>
      </c>
      <c r="H28" s="23" t="s">
        <v>58</v>
      </c>
      <c r="I28" s="26" t="s">
        <v>46</v>
      </c>
      <c r="J28" s="23" t="s">
        <v>26</v>
      </c>
      <c r="K28" s="27" t="s">
        <v>31</v>
      </c>
      <c r="L28" s="20" t="n">
        <v>3017</v>
      </c>
      <c r="M28" s="37" t="n">
        <f aca="false">M27</f>
        <v>154708</v>
      </c>
      <c r="N28" s="44" t="n">
        <f aca="false">L28*100/M28</f>
        <v>1.95012539752308</v>
      </c>
      <c r="O28" s="29" t="n">
        <v>14420</v>
      </c>
      <c r="P28" s="41" t="n">
        <v>247221</v>
      </c>
      <c r="Q28" s="44" t="n">
        <f aca="false">O28*100/P28</f>
        <v>5.83283782526565</v>
      </c>
      <c r="R28" s="29" t="n">
        <v>14420</v>
      </c>
      <c r="S28" s="20"/>
    </row>
    <row r="29" s="25" customFormat="true" ht="67.2" hidden="false" customHeight="false" outlineLevel="0" collapsed="false">
      <c r="A29" s="19"/>
      <c r="B29" s="20" t="n">
        <v>20</v>
      </c>
      <c r="C29" s="24" t="s">
        <v>63</v>
      </c>
      <c r="D29" s="22" t="n">
        <v>1062643018690</v>
      </c>
      <c r="E29" s="20" t="n">
        <v>75404</v>
      </c>
      <c r="F29" s="23" t="s">
        <v>23</v>
      </c>
      <c r="G29" s="24" t="n">
        <v>100</v>
      </c>
      <c r="H29" s="23" t="s">
        <v>58</v>
      </c>
      <c r="I29" s="26" t="s">
        <v>46</v>
      </c>
      <c r="J29" s="23" t="s">
        <v>26</v>
      </c>
      <c r="K29" s="27" t="s">
        <v>31</v>
      </c>
      <c r="L29" s="20" t="n">
        <v>10502</v>
      </c>
      <c r="M29" s="37" t="n">
        <f aca="false">M28</f>
        <v>154708</v>
      </c>
      <c r="N29" s="44" t="n">
        <f aca="false">L29*100/M29</f>
        <v>6.7882720996975</v>
      </c>
      <c r="O29" s="29" t="n">
        <v>5338</v>
      </c>
      <c r="P29" s="41" t="n">
        <v>247221</v>
      </c>
      <c r="Q29" s="44" t="n">
        <f aca="false">O29*100/P29</f>
        <v>2.15920168594092</v>
      </c>
      <c r="R29" s="29" t="n">
        <v>5338</v>
      </c>
      <c r="S29" s="20"/>
    </row>
    <row r="30" s="25" customFormat="true" ht="67.2" hidden="false" customHeight="false" outlineLevel="0" collapsed="false">
      <c r="A30" s="19"/>
      <c r="B30" s="20" t="n">
        <v>21</v>
      </c>
      <c r="C30" s="24" t="s">
        <v>64</v>
      </c>
      <c r="D30" s="22" t="n">
        <v>1072643000341</v>
      </c>
      <c r="E30" s="20" t="n">
        <v>75404</v>
      </c>
      <c r="F30" s="23" t="s">
        <v>23</v>
      </c>
      <c r="G30" s="24" t="n">
        <v>100</v>
      </c>
      <c r="H30" s="23" t="s">
        <v>58</v>
      </c>
      <c r="I30" s="26" t="s">
        <v>46</v>
      </c>
      <c r="J30" s="23" t="s">
        <v>26</v>
      </c>
      <c r="K30" s="27" t="s">
        <v>31</v>
      </c>
      <c r="L30" s="20" t="n">
        <v>4850</v>
      </c>
      <c r="M30" s="37" t="n">
        <f aca="false">M29</f>
        <v>154708</v>
      </c>
      <c r="N30" s="44" t="n">
        <f aca="false">L30*100/M30</f>
        <v>3.13493807689324</v>
      </c>
      <c r="O30" s="29" t="n">
        <v>3623</v>
      </c>
      <c r="P30" s="41" t="n">
        <v>247221</v>
      </c>
      <c r="Q30" s="44" t="n">
        <f aca="false">O30*100/P30</f>
        <v>1.46549039118845</v>
      </c>
      <c r="R30" s="29" t="n">
        <v>3623</v>
      </c>
      <c r="S30" s="20"/>
    </row>
    <row r="31" s="25" customFormat="true" ht="67.2" hidden="false" customHeight="false" outlineLevel="0" collapsed="false">
      <c r="A31" s="19"/>
      <c r="B31" s="20" t="n">
        <v>22</v>
      </c>
      <c r="C31" s="24" t="s">
        <v>65</v>
      </c>
      <c r="D31" s="22" t="n">
        <v>1052600484738</v>
      </c>
      <c r="E31" s="20" t="n">
        <v>75404</v>
      </c>
      <c r="F31" s="23" t="s">
        <v>23</v>
      </c>
      <c r="G31" s="24" t="n">
        <v>100</v>
      </c>
      <c r="H31" s="23" t="s">
        <v>58</v>
      </c>
      <c r="I31" s="26" t="s">
        <v>46</v>
      </c>
      <c r="J31" s="23" t="s">
        <v>26</v>
      </c>
      <c r="K31" s="27" t="s">
        <v>31</v>
      </c>
      <c r="L31" s="20" t="n">
        <v>4185</v>
      </c>
      <c r="M31" s="37" t="n">
        <f aca="false">M30</f>
        <v>154708</v>
      </c>
      <c r="N31" s="44" t="n">
        <f aca="false">L31*100/M31</f>
        <v>2.70509605191716</v>
      </c>
      <c r="O31" s="29" t="n">
        <v>2594</v>
      </c>
      <c r="P31" s="41" t="n">
        <v>247221</v>
      </c>
      <c r="Q31" s="44" t="n">
        <f aca="false">O31*100/P31</f>
        <v>1.04926361433697</v>
      </c>
      <c r="R31" s="29" t="n">
        <v>2594</v>
      </c>
      <c r="S31" s="20"/>
    </row>
    <row r="32" s="25" customFormat="true" ht="67.2" hidden="false" customHeight="false" outlineLevel="0" collapsed="false">
      <c r="A32" s="19"/>
      <c r="B32" s="20" t="n">
        <v>23</v>
      </c>
      <c r="C32" s="24" t="s">
        <v>66</v>
      </c>
      <c r="D32" s="22" t="n">
        <v>1072643000440</v>
      </c>
      <c r="E32" s="20" t="n">
        <v>75404</v>
      </c>
      <c r="F32" s="23" t="s">
        <v>23</v>
      </c>
      <c r="G32" s="24" t="n">
        <v>100</v>
      </c>
      <c r="H32" s="23" t="s">
        <v>58</v>
      </c>
      <c r="I32" s="26" t="s">
        <v>46</v>
      </c>
      <c r="J32" s="23" t="s">
        <v>26</v>
      </c>
      <c r="K32" s="27" t="s">
        <v>31</v>
      </c>
      <c r="L32" s="20" t="n">
        <v>5017</v>
      </c>
      <c r="M32" s="37" t="n">
        <f aca="false">M31</f>
        <v>154708</v>
      </c>
      <c r="N32" s="44" t="n">
        <f aca="false">L32*100/M32</f>
        <v>3.24288336737596</v>
      </c>
      <c r="O32" s="29" t="n">
        <v>4840</v>
      </c>
      <c r="P32" s="41" t="n">
        <v>247221</v>
      </c>
      <c r="Q32" s="44" t="n">
        <f aca="false">O32*100/P32</f>
        <v>1.95776248781455</v>
      </c>
      <c r="R32" s="29" t="n">
        <v>4840</v>
      </c>
      <c r="S32" s="20"/>
    </row>
    <row r="33" s="25" customFormat="true" ht="67.2" hidden="false" customHeight="false" outlineLevel="0" collapsed="false">
      <c r="A33" s="19"/>
      <c r="B33" s="20" t="n">
        <v>24</v>
      </c>
      <c r="C33" s="24" t="s">
        <v>67</v>
      </c>
      <c r="D33" s="22" t="n">
        <v>1082643000901</v>
      </c>
      <c r="E33" s="20" t="n">
        <v>75404</v>
      </c>
      <c r="F33" s="23" t="s">
        <v>23</v>
      </c>
      <c r="G33" s="24" t="n">
        <v>100</v>
      </c>
      <c r="H33" s="23" t="s">
        <v>58</v>
      </c>
      <c r="I33" s="26" t="s">
        <v>46</v>
      </c>
      <c r="J33" s="23" t="s">
        <v>26</v>
      </c>
      <c r="K33" s="27" t="s">
        <v>31</v>
      </c>
      <c r="L33" s="20" t="n">
        <v>3870</v>
      </c>
      <c r="M33" s="37" t="n">
        <f aca="false">M32</f>
        <v>154708</v>
      </c>
      <c r="N33" s="44" t="n">
        <f aca="false">L33*100/M33</f>
        <v>2.50148667166533</v>
      </c>
      <c r="O33" s="29" t="n">
        <v>5700</v>
      </c>
      <c r="P33" s="41" t="n">
        <v>247221</v>
      </c>
      <c r="Q33" s="44" t="n">
        <f aca="false">O33*100/P33</f>
        <v>2.30562937614523</v>
      </c>
      <c r="R33" s="29" t="n">
        <v>5700</v>
      </c>
      <c r="S33" s="20"/>
    </row>
    <row r="34" s="25" customFormat="true" ht="67.2" hidden="false" customHeight="false" outlineLevel="0" collapsed="false">
      <c r="A34" s="19"/>
      <c r="B34" s="20" t="n">
        <v>25</v>
      </c>
      <c r="C34" s="23" t="s">
        <v>68</v>
      </c>
      <c r="D34" s="22" t="n">
        <v>1062643018041</v>
      </c>
      <c r="E34" s="20" t="n">
        <v>75404</v>
      </c>
      <c r="F34" s="23" t="s">
        <v>23</v>
      </c>
      <c r="G34" s="23" t="n">
        <v>100</v>
      </c>
      <c r="H34" s="23" t="s">
        <v>58</v>
      </c>
      <c r="I34" s="26" t="s">
        <v>46</v>
      </c>
      <c r="J34" s="23" t="s">
        <v>26</v>
      </c>
      <c r="K34" s="27" t="s">
        <v>31</v>
      </c>
      <c r="L34" s="20" t="n">
        <v>6760</v>
      </c>
      <c r="M34" s="37" t="n">
        <f aca="false">M33</f>
        <v>154708</v>
      </c>
      <c r="N34" s="44" t="n">
        <f aca="false">L34*100/M34</f>
        <v>4.36952193810275</v>
      </c>
      <c r="O34" s="29" t="n">
        <v>6017</v>
      </c>
      <c r="P34" s="41" t="n">
        <v>247221</v>
      </c>
      <c r="Q34" s="44" t="n">
        <f aca="false">O34*100/P34</f>
        <v>2.43385472916945</v>
      </c>
      <c r="R34" s="29" t="n">
        <v>6017</v>
      </c>
      <c r="S34" s="20"/>
    </row>
    <row r="35" s="25" customFormat="true" ht="64.7" hidden="false" customHeight="true" outlineLevel="0" collapsed="false">
      <c r="A35" s="19"/>
      <c r="B35" s="20" t="n">
        <v>26</v>
      </c>
      <c r="C35" s="24" t="s">
        <v>69</v>
      </c>
      <c r="D35" s="22" t="n">
        <v>1092643000053</v>
      </c>
      <c r="E35" s="20" t="n">
        <v>75404</v>
      </c>
      <c r="F35" s="23" t="s">
        <v>23</v>
      </c>
      <c r="G35" s="24" t="n">
        <v>100</v>
      </c>
      <c r="H35" s="23" t="s">
        <v>58</v>
      </c>
      <c r="I35" s="26" t="s">
        <v>46</v>
      </c>
      <c r="J35" s="23" t="s">
        <v>26</v>
      </c>
      <c r="K35" s="27" t="s">
        <v>31</v>
      </c>
      <c r="L35" s="20" t="n">
        <v>5670</v>
      </c>
      <c r="M35" s="37" t="n">
        <f aca="false">M34</f>
        <v>154708</v>
      </c>
      <c r="N35" s="44" t="n">
        <f aca="false">L35*100/M35</f>
        <v>3.66496884453293</v>
      </c>
      <c r="O35" s="29" t="n">
        <v>3266</v>
      </c>
      <c r="P35" s="41" t="n">
        <v>247221</v>
      </c>
      <c r="Q35" s="44" t="n">
        <f aca="false">O35*100/P35</f>
        <v>1.32108518289304</v>
      </c>
      <c r="R35" s="29" t="n">
        <v>3266</v>
      </c>
      <c r="S35" s="20"/>
    </row>
    <row r="36" s="25" customFormat="true" ht="67.2" hidden="false" customHeight="false" outlineLevel="0" collapsed="false">
      <c r="A36" s="19"/>
      <c r="B36" s="20" t="n">
        <v>27</v>
      </c>
      <c r="C36" s="24" t="s">
        <v>70</v>
      </c>
      <c r="D36" s="22" t="n">
        <v>1062643018624</v>
      </c>
      <c r="E36" s="20" t="n">
        <v>75404</v>
      </c>
      <c r="F36" s="23" t="s">
        <v>23</v>
      </c>
      <c r="G36" s="24" t="n">
        <v>100</v>
      </c>
      <c r="H36" s="23" t="s">
        <v>58</v>
      </c>
      <c r="I36" s="26" t="s">
        <v>46</v>
      </c>
      <c r="J36" s="23" t="s">
        <v>26</v>
      </c>
      <c r="K36" s="27" t="s">
        <v>31</v>
      </c>
      <c r="L36" s="20" t="n">
        <v>4930</v>
      </c>
      <c r="M36" s="37" t="n">
        <f aca="false">M35</f>
        <v>154708</v>
      </c>
      <c r="N36" s="44" t="n">
        <f aca="false">L36*100/M36</f>
        <v>3.18664839568736</v>
      </c>
      <c r="O36" s="29" t="n">
        <v>8062</v>
      </c>
      <c r="P36" s="41" t="n">
        <v>247221</v>
      </c>
      <c r="Q36" s="44" t="n">
        <f aca="false">O36*100/P36</f>
        <v>3.26104982990927</v>
      </c>
      <c r="R36" s="29" t="n">
        <v>8062</v>
      </c>
      <c r="S36" s="20"/>
    </row>
    <row r="37" s="25" customFormat="true" ht="72.95" hidden="false" customHeight="true" outlineLevel="0" collapsed="false">
      <c r="A37" s="19"/>
      <c r="B37" s="20" t="n">
        <v>28</v>
      </c>
      <c r="C37" s="47" t="s">
        <v>71</v>
      </c>
      <c r="D37" s="22" t="n">
        <v>1082643000890</v>
      </c>
      <c r="E37" s="20" t="n">
        <v>75404</v>
      </c>
      <c r="F37" s="23" t="s">
        <v>23</v>
      </c>
      <c r="G37" s="24" t="n">
        <v>100</v>
      </c>
      <c r="H37" s="23" t="s">
        <v>58</v>
      </c>
      <c r="I37" s="26" t="s">
        <v>46</v>
      </c>
      <c r="J37" s="23" t="s">
        <v>26</v>
      </c>
      <c r="K37" s="27" t="s">
        <v>31</v>
      </c>
      <c r="L37" s="20" t="n">
        <v>4202</v>
      </c>
      <c r="M37" s="37" t="n">
        <f aca="false">M36</f>
        <v>154708</v>
      </c>
      <c r="N37" s="44" t="n">
        <f aca="false">L37*100/M37</f>
        <v>2.71608449466091</v>
      </c>
      <c r="O37" s="29" t="n">
        <v>8942</v>
      </c>
      <c r="P37" s="41" t="n">
        <v>247221</v>
      </c>
      <c r="Q37" s="44" t="n">
        <f aca="false">O37*100/P37</f>
        <v>3.61700664587555</v>
      </c>
      <c r="R37" s="29" t="n">
        <v>8942</v>
      </c>
      <c r="S37" s="20"/>
    </row>
    <row r="38" s="25" customFormat="true" ht="67.2" hidden="false" customHeight="false" outlineLevel="0" collapsed="false">
      <c r="A38" s="19"/>
      <c r="B38" s="20" t="n">
        <v>29</v>
      </c>
      <c r="C38" s="24" t="s">
        <v>72</v>
      </c>
      <c r="D38" s="22" t="n">
        <v>1092643000020</v>
      </c>
      <c r="E38" s="20" t="n">
        <v>75404</v>
      </c>
      <c r="F38" s="23" t="s">
        <v>23</v>
      </c>
      <c r="G38" s="24" t="n">
        <v>100</v>
      </c>
      <c r="H38" s="23" t="s">
        <v>73</v>
      </c>
      <c r="I38" s="26" t="s">
        <v>46</v>
      </c>
      <c r="J38" s="23" t="s">
        <v>26</v>
      </c>
      <c r="K38" s="27" t="s">
        <v>31</v>
      </c>
      <c r="L38" s="20" t="n">
        <v>1800</v>
      </c>
      <c r="M38" s="37" t="n">
        <f aca="false">M37</f>
        <v>154708</v>
      </c>
      <c r="N38" s="44" t="n">
        <f aca="false">L38*100/M38</f>
        <v>1.1634821728676</v>
      </c>
      <c r="O38" s="29" t="n">
        <v>6992</v>
      </c>
      <c r="P38" s="41" t="n">
        <v>247221</v>
      </c>
      <c r="Q38" s="44" t="n">
        <f aca="false">O38*100/P38</f>
        <v>2.82823870140482</v>
      </c>
      <c r="R38" s="29" t="n">
        <v>6992</v>
      </c>
      <c r="S38" s="20"/>
    </row>
    <row r="39" s="25" customFormat="true" ht="68.85" hidden="false" customHeight="true" outlineLevel="0" collapsed="false">
      <c r="A39" s="19"/>
      <c r="B39" s="20" t="n">
        <v>30</v>
      </c>
      <c r="C39" s="24" t="s">
        <v>74</v>
      </c>
      <c r="D39" s="22" t="n">
        <v>1072643000066</v>
      </c>
      <c r="E39" s="20" t="n">
        <v>75404</v>
      </c>
      <c r="F39" s="23" t="s">
        <v>23</v>
      </c>
      <c r="G39" s="24" t="n">
        <v>100</v>
      </c>
      <c r="H39" s="23" t="s">
        <v>73</v>
      </c>
      <c r="I39" s="26" t="s">
        <v>46</v>
      </c>
      <c r="J39" s="23" t="s">
        <v>26</v>
      </c>
      <c r="K39" s="27" t="s">
        <v>31</v>
      </c>
      <c r="L39" s="20" t="n">
        <v>1600</v>
      </c>
      <c r="M39" s="37" t="n">
        <f aca="false">M38</f>
        <v>154708</v>
      </c>
      <c r="N39" s="44" t="n">
        <f aca="false">L39*100/M39</f>
        <v>1.03420637588231</v>
      </c>
      <c r="O39" s="29" t="n">
        <v>9258</v>
      </c>
      <c r="P39" s="41" t="n">
        <v>247221</v>
      </c>
      <c r="Q39" s="44" t="n">
        <f aca="false">O39*100/P39</f>
        <v>3.74482750251799</v>
      </c>
      <c r="R39" s="29" t="n">
        <v>9258</v>
      </c>
      <c r="S39" s="20"/>
    </row>
    <row r="40" s="25" customFormat="true" ht="78.75" hidden="false" customHeight="false" outlineLevel="0" collapsed="false">
      <c r="A40" s="19"/>
      <c r="B40" s="34" t="n">
        <v>31</v>
      </c>
      <c r="C40" s="35" t="s">
        <v>75</v>
      </c>
      <c r="D40" s="41" t="n">
        <v>1022600936654</v>
      </c>
      <c r="E40" s="37" t="n">
        <v>75404</v>
      </c>
      <c r="F40" s="38" t="s">
        <v>37</v>
      </c>
      <c r="G40" s="35" t="n">
        <v>100</v>
      </c>
      <c r="H40" s="37" t="s">
        <v>76</v>
      </c>
      <c r="I40" s="42" t="s">
        <v>77</v>
      </c>
      <c r="J40" s="37" t="s">
        <v>26</v>
      </c>
      <c r="K40" s="39" t="s">
        <v>31</v>
      </c>
      <c r="L40" s="37" t="n">
        <v>124</v>
      </c>
      <c r="M40" s="37" t="n">
        <v>3265</v>
      </c>
      <c r="N40" s="40" t="n">
        <f aca="false">L40*100/M40</f>
        <v>3.79785604900459</v>
      </c>
      <c r="O40" s="41" t="n">
        <v>11696</v>
      </c>
      <c r="P40" s="41" t="n">
        <v>341319</v>
      </c>
      <c r="Q40" s="40" t="n">
        <f aca="false">O40*100/P40</f>
        <v>3.42670639489744</v>
      </c>
      <c r="R40" s="41" t="n">
        <f aca="false">O40</f>
        <v>11696</v>
      </c>
      <c r="S40" s="48"/>
      <c r="T40" s="43"/>
    </row>
    <row r="41" s="25" customFormat="true" ht="78.75" hidden="false" customHeight="false" outlineLevel="0" collapsed="false">
      <c r="A41" s="19"/>
      <c r="B41" s="34" t="n">
        <v>32</v>
      </c>
      <c r="C41" s="35" t="s">
        <v>78</v>
      </c>
      <c r="D41" s="41" t="n">
        <v>1022600936709</v>
      </c>
      <c r="E41" s="37" t="n">
        <v>75404</v>
      </c>
      <c r="F41" s="38" t="s">
        <v>37</v>
      </c>
      <c r="G41" s="35" t="n">
        <v>100</v>
      </c>
      <c r="H41" s="37" t="s">
        <v>76</v>
      </c>
      <c r="I41" s="42" t="s">
        <v>77</v>
      </c>
      <c r="J41" s="37" t="s">
        <v>26</v>
      </c>
      <c r="K41" s="39" t="s">
        <v>31</v>
      </c>
      <c r="L41" s="37" t="n">
        <v>79</v>
      </c>
      <c r="M41" s="37" t="n">
        <v>3265</v>
      </c>
      <c r="N41" s="40" t="n">
        <f aca="false">L41*100/M41</f>
        <v>2.41960183767228</v>
      </c>
      <c r="O41" s="41" t="n">
        <v>8879</v>
      </c>
      <c r="P41" s="41" t="n">
        <v>341319</v>
      </c>
      <c r="Q41" s="40" t="n">
        <f aca="false">O41*100/P41</f>
        <v>2.60137876883502</v>
      </c>
      <c r="R41" s="41" t="n">
        <f aca="false">O41</f>
        <v>8879</v>
      </c>
      <c r="S41" s="48"/>
    </row>
    <row r="42" s="25" customFormat="true" ht="78.75" hidden="false" customHeight="false" outlineLevel="0" collapsed="false">
      <c r="A42" s="19"/>
      <c r="B42" s="34" t="n">
        <v>33</v>
      </c>
      <c r="C42" s="35" t="s">
        <v>79</v>
      </c>
      <c r="D42" s="41" t="n">
        <v>1032601564962</v>
      </c>
      <c r="E42" s="37" t="n">
        <v>75403</v>
      </c>
      <c r="F42" s="38" t="s">
        <v>37</v>
      </c>
      <c r="G42" s="35" t="n">
        <v>100</v>
      </c>
      <c r="H42" s="37" t="s">
        <v>76</v>
      </c>
      <c r="I42" s="42" t="s">
        <v>77</v>
      </c>
      <c r="J42" s="37" t="s">
        <v>26</v>
      </c>
      <c r="K42" s="39" t="s">
        <v>31</v>
      </c>
      <c r="L42" s="37" t="n">
        <v>147</v>
      </c>
      <c r="M42" s="37" t="n">
        <v>3265</v>
      </c>
      <c r="N42" s="40" t="n">
        <f aca="false">L42*100/M42</f>
        <v>4.50229709035222</v>
      </c>
      <c r="O42" s="41" t="n">
        <v>15193.52245</v>
      </c>
      <c r="P42" s="41" t="n">
        <v>341319</v>
      </c>
      <c r="Q42" s="40" t="n">
        <f aca="false">O42*100/P42</f>
        <v>4.45141420489337</v>
      </c>
      <c r="R42" s="41" t="n">
        <f aca="false">14474679.57/1000</f>
        <v>14474.67957</v>
      </c>
      <c r="S42" s="48"/>
    </row>
    <row r="43" s="25" customFormat="true" ht="78.75" hidden="false" customHeight="false" outlineLevel="0" collapsed="false">
      <c r="A43" s="19"/>
      <c r="B43" s="34" t="n">
        <v>34</v>
      </c>
      <c r="C43" s="35" t="s">
        <v>80</v>
      </c>
      <c r="D43" s="41" t="n">
        <v>1022600936819</v>
      </c>
      <c r="E43" s="37" t="n">
        <v>75404</v>
      </c>
      <c r="F43" s="38" t="s">
        <v>37</v>
      </c>
      <c r="G43" s="35" t="n">
        <v>100</v>
      </c>
      <c r="H43" s="37" t="s">
        <v>76</v>
      </c>
      <c r="I43" s="42" t="s">
        <v>77</v>
      </c>
      <c r="J43" s="37" t="s">
        <v>26</v>
      </c>
      <c r="K43" s="39" t="s">
        <v>31</v>
      </c>
      <c r="L43" s="37" t="n">
        <v>44</v>
      </c>
      <c r="M43" s="37" t="n">
        <v>3265</v>
      </c>
      <c r="N43" s="40" t="n">
        <f aca="false">L43*100/M43</f>
        <v>1.34762633996937</v>
      </c>
      <c r="O43" s="41" t="n">
        <v>6493</v>
      </c>
      <c r="P43" s="41" t="n">
        <v>341319</v>
      </c>
      <c r="Q43" s="40" t="n">
        <f aca="false">O43*100/P43</f>
        <v>1.90232597657909</v>
      </c>
      <c r="R43" s="41" t="n">
        <f aca="false">O43</f>
        <v>6493</v>
      </c>
      <c r="S43" s="48"/>
    </row>
    <row r="44" s="25" customFormat="true" ht="78.75" hidden="false" customHeight="false" outlineLevel="0" collapsed="false">
      <c r="A44" s="19"/>
      <c r="B44" s="34" t="n">
        <v>35</v>
      </c>
      <c r="C44" s="40" t="s">
        <v>81</v>
      </c>
      <c r="D44" s="41" t="n">
        <v>1022600937413</v>
      </c>
      <c r="E44" s="37" t="n">
        <v>75403</v>
      </c>
      <c r="F44" s="38" t="s">
        <v>37</v>
      </c>
      <c r="G44" s="35" t="n">
        <v>100</v>
      </c>
      <c r="H44" s="37" t="s">
        <v>76</v>
      </c>
      <c r="I44" s="42" t="s">
        <v>77</v>
      </c>
      <c r="J44" s="37" t="s">
        <v>26</v>
      </c>
      <c r="K44" s="39" t="s">
        <v>31</v>
      </c>
      <c r="L44" s="37" t="n">
        <v>155</v>
      </c>
      <c r="M44" s="37" t="n">
        <v>3265</v>
      </c>
      <c r="N44" s="40" t="n">
        <f aca="false">L44*100/M44</f>
        <v>4.74732006125574</v>
      </c>
      <c r="O44" s="41" t="n">
        <f aca="false">16549471.73/1000</f>
        <v>16549.47173</v>
      </c>
      <c r="P44" s="41" t="n">
        <v>341319</v>
      </c>
      <c r="Q44" s="40" t="n">
        <f aca="false">O44*100/P44</f>
        <v>4.84868165264752</v>
      </c>
      <c r="R44" s="41" t="n">
        <f aca="false">O44-733246.6/1000</f>
        <v>15816.22513</v>
      </c>
      <c r="S44" s="48"/>
    </row>
    <row r="45" s="25" customFormat="true" ht="78.75" hidden="false" customHeight="false" outlineLevel="0" collapsed="false">
      <c r="A45" s="19"/>
      <c r="B45" s="34" t="n">
        <v>36</v>
      </c>
      <c r="C45" s="35" t="s">
        <v>82</v>
      </c>
      <c r="D45" s="41" t="n">
        <v>1022600937039</v>
      </c>
      <c r="E45" s="37" t="n">
        <v>75403</v>
      </c>
      <c r="F45" s="38" t="s">
        <v>37</v>
      </c>
      <c r="G45" s="35" t="n">
        <v>100</v>
      </c>
      <c r="H45" s="37" t="s">
        <v>76</v>
      </c>
      <c r="I45" s="42" t="s">
        <v>77</v>
      </c>
      <c r="J45" s="37" t="s">
        <v>26</v>
      </c>
      <c r="K45" s="39" t="s">
        <v>31</v>
      </c>
      <c r="L45" s="37" t="n">
        <v>238</v>
      </c>
      <c r="M45" s="37" t="n">
        <v>3265</v>
      </c>
      <c r="N45" s="40" t="n">
        <f aca="false">L45*100/M45</f>
        <v>7.28943338437979</v>
      </c>
      <c r="O45" s="41" t="n">
        <f aca="false">(1808469.66+21972698.05+1797948)/1000</f>
        <v>25579.11571</v>
      </c>
      <c r="P45" s="41" t="n">
        <v>341319</v>
      </c>
      <c r="Q45" s="40" t="n">
        <f aca="false">O45*100/P45</f>
        <v>7.4941962533583</v>
      </c>
      <c r="R45" s="41" t="n">
        <f aca="false">O45-1808469.66/1000</f>
        <v>23770.64605</v>
      </c>
      <c r="S45" s="48"/>
    </row>
    <row r="46" s="25" customFormat="true" ht="150.75" hidden="false" customHeight="true" outlineLevel="0" collapsed="false">
      <c r="A46" s="19"/>
      <c r="B46" s="34" t="n">
        <v>37</v>
      </c>
      <c r="C46" s="35" t="s">
        <v>83</v>
      </c>
      <c r="D46" s="41" t="n">
        <v>1022600936720</v>
      </c>
      <c r="E46" s="37" t="n">
        <v>75404</v>
      </c>
      <c r="F46" s="38" t="s">
        <v>37</v>
      </c>
      <c r="G46" s="35" t="n">
        <v>100</v>
      </c>
      <c r="H46" s="37" t="s">
        <v>76</v>
      </c>
      <c r="I46" s="42" t="s">
        <v>77</v>
      </c>
      <c r="J46" s="37" t="s">
        <v>26</v>
      </c>
      <c r="K46" s="39" t="s">
        <v>31</v>
      </c>
      <c r="L46" s="37" t="n">
        <v>49</v>
      </c>
      <c r="M46" s="37" t="n">
        <v>3265</v>
      </c>
      <c r="N46" s="40" t="n">
        <f aca="false">L46*100/M46</f>
        <v>1.50076569678407</v>
      </c>
      <c r="O46" s="41" t="n">
        <v>6201</v>
      </c>
      <c r="P46" s="41" t="n">
        <v>341319</v>
      </c>
      <c r="Q46" s="40" t="n">
        <f aca="false">O46*100/P46</f>
        <v>1.81677550912782</v>
      </c>
      <c r="R46" s="41" t="n">
        <f aca="false">O46</f>
        <v>6201</v>
      </c>
      <c r="S46" s="48"/>
    </row>
    <row r="47" s="25" customFormat="true" ht="125.25" hidden="false" customHeight="true" outlineLevel="0" collapsed="false">
      <c r="A47" s="19"/>
      <c r="B47" s="34" t="n">
        <v>38</v>
      </c>
      <c r="C47" s="35" t="s">
        <v>84</v>
      </c>
      <c r="D47" s="41" t="n">
        <v>1022600937380</v>
      </c>
      <c r="E47" s="37" t="n">
        <v>75404</v>
      </c>
      <c r="F47" s="38" t="s">
        <v>37</v>
      </c>
      <c r="G47" s="35" t="n">
        <v>100</v>
      </c>
      <c r="H47" s="37" t="s">
        <v>76</v>
      </c>
      <c r="I47" s="42" t="s">
        <v>77</v>
      </c>
      <c r="J47" s="37" t="s">
        <v>26</v>
      </c>
      <c r="K47" s="39" t="s">
        <v>31</v>
      </c>
      <c r="L47" s="37" t="n">
        <v>99</v>
      </c>
      <c r="M47" s="37" t="n">
        <v>3265</v>
      </c>
      <c r="N47" s="40" t="n">
        <f aca="false">L47*100/M47</f>
        <v>3.03215926493109</v>
      </c>
      <c r="O47" s="41" t="n">
        <v>9373</v>
      </c>
      <c r="P47" s="41" t="n">
        <v>341319</v>
      </c>
      <c r="Q47" s="40" t="n">
        <f aca="false">O47*100/P47</f>
        <v>2.74611140897518</v>
      </c>
      <c r="R47" s="41" t="n">
        <f aca="false">O47</f>
        <v>9373</v>
      </c>
      <c r="S47" s="48"/>
    </row>
    <row r="48" s="25" customFormat="true" ht="69.6" hidden="false" customHeight="true" outlineLevel="0" collapsed="false">
      <c r="A48" s="45"/>
      <c r="B48" s="34" t="n">
        <v>39</v>
      </c>
      <c r="C48" s="40" t="s">
        <v>85</v>
      </c>
      <c r="D48" s="41" t="n">
        <v>1022600937688</v>
      </c>
      <c r="E48" s="37" t="n">
        <v>75404</v>
      </c>
      <c r="F48" s="38" t="s">
        <v>37</v>
      </c>
      <c r="G48" s="35" t="n">
        <v>100</v>
      </c>
      <c r="H48" s="37" t="s">
        <v>76</v>
      </c>
      <c r="I48" s="42" t="s">
        <v>77</v>
      </c>
      <c r="J48" s="37" t="s">
        <v>26</v>
      </c>
      <c r="K48" s="39" t="s">
        <v>31</v>
      </c>
      <c r="L48" s="37" t="n">
        <v>80</v>
      </c>
      <c r="M48" s="37" t="n">
        <v>3265</v>
      </c>
      <c r="N48" s="40" t="n">
        <f aca="false">L48*100/M48</f>
        <v>2.45022970903522</v>
      </c>
      <c r="O48" s="41" t="n">
        <v>10324</v>
      </c>
      <c r="P48" s="41" t="n">
        <v>341319</v>
      </c>
      <c r="Q48" s="40" t="n">
        <f aca="false">O48*100/P48</f>
        <v>3.02473639029764</v>
      </c>
      <c r="R48" s="41" t="n">
        <f aca="false">O48</f>
        <v>10324</v>
      </c>
      <c r="S48" s="48"/>
    </row>
    <row r="49" s="25" customFormat="true" ht="78.75" hidden="false" customHeight="false" outlineLevel="0" collapsed="false">
      <c r="A49" s="45"/>
      <c r="B49" s="34" t="n">
        <v>40</v>
      </c>
      <c r="C49" s="40" t="s">
        <v>86</v>
      </c>
      <c r="D49" s="41" t="n">
        <v>1022600936710</v>
      </c>
      <c r="E49" s="37" t="n">
        <v>75403</v>
      </c>
      <c r="F49" s="38" t="s">
        <v>37</v>
      </c>
      <c r="G49" s="35" t="n">
        <v>100</v>
      </c>
      <c r="H49" s="37" t="s">
        <v>76</v>
      </c>
      <c r="I49" s="42" t="s">
        <v>77</v>
      </c>
      <c r="J49" s="37" t="s">
        <v>26</v>
      </c>
      <c r="K49" s="39" t="s">
        <v>31</v>
      </c>
      <c r="L49" s="37" t="n">
        <v>252</v>
      </c>
      <c r="M49" s="37" t="n">
        <v>3265</v>
      </c>
      <c r="N49" s="40" t="n">
        <f aca="false">L49*100/M49</f>
        <v>7.71822358346095</v>
      </c>
      <c r="O49" s="41" t="n">
        <f aca="false">(2193420.03+17903007.94+1588888.14)/1000</f>
        <v>21685.31611</v>
      </c>
      <c r="P49" s="41" t="n">
        <v>341319</v>
      </c>
      <c r="Q49" s="40" t="n">
        <f aca="false">O49*100/P49</f>
        <v>6.35338674670909</v>
      </c>
      <c r="R49" s="41" t="n">
        <f aca="false">O49-2193420.03/1000</f>
        <v>19491.89608</v>
      </c>
      <c r="S49" s="48"/>
    </row>
    <row r="50" s="25" customFormat="true" ht="78.75" hidden="false" customHeight="false" outlineLevel="0" collapsed="false">
      <c r="A50" s="19"/>
      <c r="B50" s="34" t="n">
        <v>41</v>
      </c>
      <c r="C50" s="35" t="s">
        <v>87</v>
      </c>
      <c r="D50" s="41" t="n">
        <v>1122651036584</v>
      </c>
      <c r="E50" s="37" t="n">
        <v>75404</v>
      </c>
      <c r="F50" s="38" t="s">
        <v>37</v>
      </c>
      <c r="G50" s="35" t="n">
        <v>100</v>
      </c>
      <c r="H50" s="37" t="s">
        <v>76</v>
      </c>
      <c r="I50" s="42" t="s">
        <v>77</v>
      </c>
      <c r="J50" s="37" t="s">
        <v>26</v>
      </c>
      <c r="K50" s="39" t="s">
        <v>31</v>
      </c>
      <c r="L50" s="37" t="n">
        <v>100</v>
      </c>
      <c r="M50" s="37" t="n">
        <v>3265</v>
      </c>
      <c r="N50" s="40" t="n">
        <f aca="false">L50*100/M50</f>
        <v>3.06278713629403</v>
      </c>
      <c r="O50" s="41" t="n">
        <v>10439</v>
      </c>
      <c r="P50" s="41" t="n">
        <v>341319</v>
      </c>
      <c r="Q50" s="40" t="n">
        <f aca="false">O50*100/P50</f>
        <v>3.0584292113829</v>
      </c>
      <c r="R50" s="41" t="n">
        <f aca="false">O50</f>
        <v>10439</v>
      </c>
      <c r="S50" s="48"/>
    </row>
    <row r="51" s="25" customFormat="true" ht="78.75" hidden="false" customHeight="false" outlineLevel="0" collapsed="false">
      <c r="A51" s="19"/>
      <c r="B51" s="34" t="n">
        <v>42</v>
      </c>
      <c r="C51" s="35" t="s">
        <v>88</v>
      </c>
      <c r="D51" s="41" t="n">
        <v>1152651000260</v>
      </c>
      <c r="E51" s="37" t="n">
        <v>75403</v>
      </c>
      <c r="F51" s="38" t="s">
        <v>37</v>
      </c>
      <c r="G51" s="35" t="n">
        <v>100</v>
      </c>
      <c r="H51" s="37" t="s">
        <v>76</v>
      </c>
      <c r="I51" s="42" t="s">
        <v>77</v>
      </c>
      <c r="J51" s="37" t="s">
        <v>26</v>
      </c>
      <c r="K51" s="39" t="s">
        <v>31</v>
      </c>
      <c r="L51" s="37" t="n">
        <v>221</v>
      </c>
      <c r="M51" s="37" t="n">
        <v>3265</v>
      </c>
      <c r="N51" s="40" t="n">
        <f aca="false">L51*100/M51</f>
        <v>6.7687595712098</v>
      </c>
      <c r="O51" s="41" t="n">
        <f aca="false">(1684100.68+19544407.12+2089098)/1000</f>
        <v>23317.6058</v>
      </c>
      <c r="P51" s="41" t="n">
        <v>341319</v>
      </c>
      <c r="Q51" s="40" t="n">
        <f aca="false">O51*100/P51</f>
        <v>6.83161669874809</v>
      </c>
      <c r="R51" s="41" t="n">
        <f aca="false">O51-1684100.68/1000</f>
        <v>21633.50512</v>
      </c>
      <c r="S51" s="48"/>
    </row>
    <row r="52" s="25" customFormat="true" ht="78.75" hidden="false" customHeight="false" outlineLevel="0" collapsed="false">
      <c r="A52" s="19"/>
      <c r="B52" s="34" t="n">
        <v>43</v>
      </c>
      <c r="C52" s="35" t="s">
        <v>89</v>
      </c>
      <c r="D52" s="41" t="n">
        <v>1162651062397</v>
      </c>
      <c r="E52" s="37" t="n">
        <v>75403</v>
      </c>
      <c r="F52" s="38" t="s">
        <v>37</v>
      </c>
      <c r="G52" s="35" t="n">
        <v>100</v>
      </c>
      <c r="H52" s="37" t="s">
        <v>76</v>
      </c>
      <c r="I52" s="42" t="s">
        <v>77</v>
      </c>
      <c r="J52" s="37" t="s">
        <v>26</v>
      </c>
      <c r="K52" s="39" t="s">
        <v>31</v>
      </c>
      <c r="L52" s="37" t="n">
        <v>281</v>
      </c>
      <c r="M52" s="37" t="n">
        <v>3265</v>
      </c>
      <c r="N52" s="40" t="n">
        <f aca="false">L52*100/M52</f>
        <v>8.60643185298622</v>
      </c>
      <c r="O52" s="41" t="n">
        <f aca="false">(1655120+26868842.93+2442545)/1000</f>
        <v>30966.50793</v>
      </c>
      <c r="P52" s="41" t="n">
        <v>341319</v>
      </c>
      <c r="Q52" s="40" t="n">
        <f aca="false">O52*100/P52</f>
        <v>9.07260009844164</v>
      </c>
      <c r="R52" s="41" t="n">
        <f aca="false">O52-1655120/1000</f>
        <v>29311.38793</v>
      </c>
      <c r="S52" s="48"/>
    </row>
    <row r="53" s="25" customFormat="true" ht="141.75" hidden="false" customHeight="false" outlineLevel="0" collapsed="false">
      <c r="A53" s="19"/>
      <c r="B53" s="34" t="n">
        <v>44</v>
      </c>
      <c r="C53" s="35" t="s">
        <v>90</v>
      </c>
      <c r="D53" s="41" t="n">
        <v>1022600938557</v>
      </c>
      <c r="E53" s="37" t="n">
        <v>75404</v>
      </c>
      <c r="F53" s="38" t="s">
        <v>37</v>
      </c>
      <c r="G53" s="35" t="n">
        <v>100</v>
      </c>
      <c r="H53" s="37" t="s">
        <v>76</v>
      </c>
      <c r="I53" s="42" t="s">
        <v>77</v>
      </c>
      <c r="J53" s="37" t="s">
        <v>26</v>
      </c>
      <c r="K53" s="39" t="s">
        <v>31</v>
      </c>
      <c r="L53" s="37" t="n">
        <v>74</v>
      </c>
      <c r="M53" s="37" t="n">
        <v>3265</v>
      </c>
      <c r="N53" s="40" t="n">
        <f aca="false">L53*100/M53</f>
        <v>2.26646248085758</v>
      </c>
      <c r="O53" s="41" t="n">
        <v>8953</v>
      </c>
      <c r="P53" s="41" t="n">
        <v>341319</v>
      </c>
      <c r="Q53" s="40" t="n">
        <f aca="false">O53*100/P53</f>
        <v>2.62305936675075</v>
      </c>
      <c r="R53" s="41" t="n">
        <f aca="false">O53</f>
        <v>8953</v>
      </c>
      <c r="S53" s="48"/>
    </row>
    <row r="54" s="25" customFormat="true" ht="78.75" hidden="false" customHeight="false" outlineLevel="0" collapsed="false">
      <c r="A54" s="19"/>
      <c r="B54" s="34" t="n">
        <v>45</v>
      </c>
      <c r="C54" s="35" t="s">
        <v>91</v>
      </c>
      <c r="D54" s="41" t="n">
        <v>1022600937457</v>
      </c>
      <c r="E54" s="37" t="n">
        <v>75404</v>
      </c>
      <c r="F54" s="38" t="s">
        <v>37</v>
      </c>
      <c r="G54" s="35" t="n">
        <v>100</v>
      </c>
      <c r="H54" s="37" t="s">
        <v>76</v>
      </c>
      <c r="I54" s="42" t="s">
        <v>77</v>
      </c>
      <c r="J54" s="37" t="s">
        <v>26</v>
      </c>
      <c r="K54" s="39" t="s">
        <v>31</v>
      </c>
      <c r="L54" s="37" t="n">
        <v>63</v>
      </c>
      <c r="M54" s="37" t="n">
        <v>3265</v>
      </c>
      <c r="N54" s="40" t="n">
        <f aca="false">L54*100/M54</f>
        <v>1.92955589586524</v>
      </c>
      <c r="O54" s="41" t="n">
        <v>6069</v>
      </c>
      <c r="P54" s="41" t="n">
        <v>341319</v>
      </c>
      <c r="Q54" s="40" t="n">
        <f aca="false">O54*100/P54</f>
        <v>1.778102010143</v>
      </c>
      <c r="R54" s="41" t="n">
        <f aca="false">O54</f>
        <v>6069</v>
      </c>
      <c r="S54" s="48"/>
    </row>
    <row r="55" s="25" customFormat="true" ht="141.75" hidden="false" customHeight="false" outlineLevel="0" collapsed="false">
      <c r="A55" s="19"/>
      <c r="B55" s="34" t="n">
        <v>46</v>
      </c>
      <c r="C55" s="35" t="s">
        <v>92</v>
      </c>
      <c r="D55" s="41" t="n">
        <v>1032601565006</v>
      </c>
      <c r="E55" s="37" t="n">
        <v>75404</v>
      </c>
      <c r="F55" s="38" t="s">
        <v>37</v>
      </c>
      <c r="G55" s="35" t="n">
        <v>100</v>
      </c>
      <c r="H55" s="37" t="s">
        <v>76</v>
      </c>
      <c r="I55" s="42" t="s">
        <v>77</v>
      </c>
      <c r="J55" s="37" t="s">
        <v>26</v>
      </c>
      <c r="K55" s="39" t="s">
        <v>31</v>
      </c>
      <c r="L55" s="37" t="n">
        <v>168</v>
      </c>
      <c r="M55" s="37" t="n">
        <v>3265</v>
      </c>
      <c r="N55" s="40" t="n">
        <f aca="false">L55*100/M55</f>
        <v>5.14548238897397</v>
      </c>
      <c r="O55" s="41" t="n">
        <v>12988</v>
      </c>
      <c r="P55" s="41" t="n">
        <v>341319</v>
      </c>
      <c r="Q55" s="40" t="n">
        <f aca="false">O55*100/P55</f>
        <v>3.80523791526402</v>
      </c>
      <c r="R55" s="41" t="n">
        <f aca="false">O55</f>
        <v>12988</v>
      </c>
      <c r="S55" s="48"/>
    </row>
    <row r="56" s="25" customFormat="true" ht="78.75" hidden="false" customHeight="false" outlineLevel="0" collapsed="false">
      <c r="A56" s="19"/>
      <c r="B56" s="34" t="n">
        <v>47</v>
      </c>
      <c r="C56" s="35" t="s">
        <v>93</v>
      </c>
      <c r="D56" s="41" t="n">
        <v>1072643000352</v>
      </c>
      <c r="E56" s="37" t="n">
        <v>75404</v>
      </c>
      <c r="F56" s="38" t="s">
        <v>37</v>
      </c>
      <c r="G56" s="35" t="n">
        <v>100</v>
      </c>
      <c r="H56" s="37" t="s">
        <v>76</v>
      </c>
      <c r="I56" s="42" t="s">
        <v>77</v>
      </c>
      <c r="J56" s="37" t="s">
        <v>26</v>
      </c>
      <c r="K56" s="39" t="s">
        <v>31</v>
      </c>
      <c r="L56" s="37" t="n">
        <v>102</v>
      </c>
      <c r="M56" s="37" t="n">
        <v>3265</v>
      </c>
      <c r="N56" s="40" t="n">
        <f aca="false">L56*100/M56</f>
        <v>3.12404287901991</v>
      </c>
      <c r="O56" s="41" t="n">
        <v>9309</v>
      </c>
      <c r="P56" s="41" t="n">
        <v>341319</v>
      </c>
      <c r="Q56" s="40" t="n">
        <f aca="false">O56*100/P56</f>
        <v>2.7273606215886</v>
      </c>
      <c r="R56" s="41" t="n">
        <f aca="false">O56</f>
        <v>9309</v>
      </c>
      <c r="S56" s="48"/>
    </row>
    <row r="57" s="25" customFormat="true" ht="78.75" hidden="false" customHeight="false" outlineLevel="0" collapsed="false">
      <c r="A57" s="19"/>
      <c r="B57" s="34" t="n">
        <v>48</v>
      </c>
      <c r="C57" s="35" t="s">
        <v>94</v>
      </c>
      <c r="D57" s="41" t="n">
        <v>1022600936918</v>
      </c>
      <c r="E57" s="37" t="n">
        <v>75404</v>
      </c>
      <c r="F57" s="38" t="s">
        <v>37</v>
      </c>
      <c r="G57" s="35" t="n">
        <v>100</v>
      </c>
      <c r="H57" s="37" t="s">
        <v>76</v>
      </c>
      <c r="I57" s="42" t="s">
        <v>77</v>
      </c>
      <c r="J57" s="37" t="s">
        <v>26</v>
      </c>
      <c r="K57" s="39" t="s">
        <v>31</v>
      </c>
      <c r="L57" s="37" t="n">
        <v>69</v>
      </c>
      <c r="M57" s="37" t="n">
        <v>3265</v>
      </c>
      <c r="N57" s="40" t="n">
        <f aca="false">L57*100/M57</f>
        <v>2.11332312404288</v>
      </c>
      <c r="O57" s="41" t="n">
        <v>7095</v>
      </c>
      <c r="P57" s="41" t="n">
        <v>341319</v>
      </c>
      <c r="Q57" s="40" t="n">
        <f aca="false">O57*100/P57</f>
        <v>2.07870057043411</v>
      </c>
      <c r="R57" s="41" t="n">
        <f aca="false">O57</f>
        <v>7095</v>
      </c>
      <c r="S57" s="48"/>
    </row>
    <row r="58" s="25" customFormat="true" ht="78.75" hidden="false" customHeight="false" outlineLevel="0" collapsed="false">
      <c r="A58" s="19"/>
      <c r="B58" s="34" t="n">
        <v>49</v>
      </c>
      <c r="C58" s="35" t="s">
        <v>95</v>
      </c>
      <c r="D58" s="41" t="n">
        <v>1022600936797</v>
      </c>
      <c r="E58" s="37" t="n">
        <v>75404</v>
      </c>
      <c r="F58" s="38" t="s">
        <v>37</v>
      </c>
      <c r="G58" s="35" t="n">
        <v>100</v>
      </c>
      <c r="H58" s="37" t="s">
        <v>76</v>
      </c>
      <c r="I58" s="42" t="s">
        <v>77</v>
      </c>
      <c r="J58" s="37" t="s">
        <v>26</v>
      </c>
      <c r="K58" s="39" t="s">
        <v>31</v>
      </c>
      <c r="L58" s="37" t="n">
        <v>79</v>
      </c>
      <c r="M58" s="37" t="n">
        <v>3265</v>
      </c>
      <c r="N58" s="40" t="n">
        <f aca="false">L58*100/M58</f>
        <v>2.41960183767228</v>
      </c>
      <c r="O58" s="41" t="n">
        <v>8080</v>
      </c>
      <c r="P58" s="41" t="n">
        <v>341319</v>
      </c>
      <c r="Q58" s="40" t="n">
        <f aca="false">O58*100/P58</f>
        <v>2.36728690755569</v>
      </c>
      <c r="R58" s="41" t="n">
        <f aca="false">O58</f>
        <v>8080</v>
      </c>
      <c r="S58" s="48"/>
    </row>
    <row r="59" s="25" customFormat="true" ht="78.75" hidden="false" customHeight="false" outlineLevel="0" collapsed="false">
      <c r="A59" s="19"/>
      <c r="B59" s="34" t="n">
        <v>50</v>
      </c>
      <c r="C59" s="35" t="s">
        <v>96</v>
      </c>
      <c r="D59" s="41" t="n">
        <v>1022600936808</v>
      </c>
      <c r="E59" s="37" t="n">
        <v>75404</v>
      </c>
      <c r="F59" s="38" t="s">
        <v>37</v>
      </c>
      <c r="G59" s="35" t="n">
        <v>100</v>
      </c>
      <c r="H59" s="37" t="s">
        <v>76</v>
      </c>
      <c r="I59" s="42" t="s">
        <v>77</v>
      </c>
      <c r="J59" s="37" t="s">
        <v>26</v>
      </c>
      <c r="K59" s="39" t="s">
        <v>31</v>
      </c>
      <c r="L59" s="37" t="n">
        <v>77</v>
      </c>
      <c r="M59" s="37" t="n">
        <v>3265</v>
      </c>
      <c r="N59" s="40" t="n">
        <f aca="false">L59*100/M59</f>
        <v>2.3583460949464</v>
      </c>
      <c r="O59" s="41" t="n">
        <v>8384</v>
      </c>
      <c r="P59" s="41" t="n">
        <v>341319</v>
      </c>
      <c r="Q59" s="40" t="n">
        <f aca="false">O59*100/P59</f>
        <v>2.45635314764194</v>
      </c>
      <c r="R59" s="41" t="n">
        <f aca="false">O59</f>
        <v>8384</v>
      </c>
      <c r="S59" s="48"/>
    </row>
    <row r="60" s="25" customFormat="true" ht="78.75" hidden="false" customHeight="false" outlineLevel="0" collapsed="false">
      <c r="A60" s="19"/>
      <c r="B60" s="34" t="n">
        <v>51</v>
      </c>
      <c r="C60" s="40" t="s">
        <v>97</v>
      </c>
      <c r="D60" s="41" t="n">
        <v>1022600939470</v>
      </c>
      <c r="E60" s="37" t="n">
        <v>75404</v>
      </c>
      <c r="F60" s="38" t="s">
        <v>37</v>
      </c>
      <c r="G60" s="35" t="n">
        <v>100</v>
      </c>
      <c r="H60" s="37" t="s">
        <v>76</v>
      </c>
      <c r="I60" s="42" t="s">
        <v>77</v>
      </c>
      <c r="J60" s="37" t="s">
        <v>26</v>
      </c>
      <c r="K60" s="39" t="s">
        <v>31</v>
      </c>
      <c r="L60" s="37" t="n">
        <v>57</v>
      </c>
      <c r="M60" s="37" t="n">
        <v>3265</v>
      </c>
      <c r="N60" s="40" t="n">
        <f aca="false">L60*100/M60</f>
        <v>1.7457886676876</v>
      </c>
      <c r="O60" s="41" t="n">
        <v>6218</v>
      </c>
      <c r="P60" s="41" t="n">
        <v>341319</v>
      </c>
      <c r="Q60" s="40" t="n">
        <f aca="false">O60*100/P60</f>
        <v>1.82175618702738</v>
      </c>
      <c r="R60" s="41" t="n">
        <f aca="false">O60</f>
        <v>6218</v>
      </c>
      <c r="S60" s="48"/>
    </row>
    <row r="61" s="25" customFormat="true" ht="126" hidden="false" customHeight="false" outlineLevel="0" collapsed="false">
      <c r="A61" s="19"/>
      <c r="B61" s="34" t="n">
        <v>52</v>
      </c>
      <c r="C61" s="35" t="s">
        <v>98</v>
      </c>
      <c r="D61" s="41" t="n">
        <v>1022600938470</v>
      </c>
      <c r="E61" s="37" t="n">
        <v>75404</v>
      </c>
      <c r="F61" s="38" t="s">
        <v>37</v>
      </c>
      <c r="G61" s="35" t="n">
        <v>100</v>
      </c>
      <c r="H61" s="37" t="s">
        <v>76</v>
      </c>
      <c r="I61" s="42" t="s">
        <v>77</v>
      </c>
      <c r="J61" s="37" t="s">
        <v>26</v>
      </c>
      <c r="K61" s="39" t="s">
        <v>31</v>
      </c>
      <c r="L61" s="37" t="n">
        <v>110</v>
      </c>
      <c r="M61" s="37" t="n">
        <v>3265</v>
      </c>
      <c r="N61" s="40" t="n">
        <f aca="false">L61*100/M61</f>
        <v>3.36906584992343</v>
      </c>
      <c r="O61" s="41" t="n">
        <v>11565</v>
      </c>
      <c r="P61" s="41" t="n">
        <v>341319</v>
      </c>
      <c r="Q61" s="40" t="n">
        <f aca="false">O61*100/P61</f>
        <v>3.38832587696554</v>
      </c>
      <c r="R61" s="41" t="n">
        <f aca="false">O61</f>
        <v>11565</v>
      </c>
      <c r="S61" s="48"/>
    </row>
    <row r="62" s="25" customFormat="true" ht="78.75" hidden="false" customHeight="false" outlineLevel="0" collapsed="false">
      <c r="A62" s="19"/>
      <c r="B62" s="34" t="n">
        <v>53</v>
      </c>
      <c r="C62" s="35" t="s">
        <v>99</v>
      </c>
      <c r="D62" s="41" t="n">
        <v>1022600937006</v>
      </c>
      <c r="E62" s="37" t="n">
        <v>75404</v>
      </c>
      <c r="F62" s="38" t="s">
        <v>37</v>
      </c>
      <c r="G62" s="35" t="n">
        <v>100</v>
      </c>
      <c r="H62" s="37" t="s">
        <v>76</v>
      </c>
      <c r="I62" s="42" t="s">
        <v>77</v>
      </c>
      <c r="J62" s="37" t="s">
        <v>26</v>
      </c>
      <c r="K62" s="39" t="s">
        <v>31</v>
      </c>
      <c r="L62" s="37" t="n">
        <v>77</v>
      </c>
      <c r="M62" s="37" t="n">
        <v>3265</v>
      </c>
      <c r="N62" s="40" t="n">
        <f aca="false">L62*100/M62</f>
        <v>2.3583460949464</v>
      </c>
      <c r="O62" s="41" t="n">
        <v>8001</v>
      </c>
      <c r="P62" s="41" t="n">
        <v>341319</v>
      </c>
      <c r="Q62" s="40" t="n">
        <f aca="false">O62*100/P62</f>
        <v>2.34414140437538</v>
      </c>
      <c r="R62" s="41" t="n">
        <f aca="false">O62</f>
        <v>8001</v>
      </c>
      <c r="S62" s="48"/>
    </row>
    <row r="63" s="25" customFormat="true" ht="78.75" hidden="false" customHeight="false" outlineLevel="0" collapsed="false">
      <c r="A63" s="19"/>
      <c r="B63" s="34" t="n">
        <v>54</v>
      </c>
      <c r="C63" s="35" t="s">
        <v>100</v>
      </c>
      <c r="D63" s="41" t="n">
        <v>1052600527484</v>
      </c>
      <c r="E63" s="37" t="n">
        <v>75404</v>
      </c>
      <c r="F63" s="38" t="s">
        <v>37</v>
      </c>
      <c r="G63" s="35" t="n">
        <v>100</v>
      </c>
      <c r="H63" s="37" t="s">
        <v>76</v>
      </c>
      <c r="I63" s="42" t="s">
        <v>77</v>
      </c>
      <c r="J63" s="37" t="s">
        <v>26</v>
      </c>
      <c r="K63" s="39" t="s">
        <v>31</v>
      </c>
      <c r="L63" s="37" t="n">
        <v>69</v>
      </c>
      <c r="M63" s="37" t="n">
        <v>3265</v>
      </c>
      <c r="N63" s="40" t="n">
        <f aca="false">L63*100/M63</f>
        <v>2.11332312404288</v>
      </c>
      <c r="O63" s="41" t="n">
        <v>8086</v>
      </c>
      <c r="P63" s="41" t="n">
        <v>341319</v>
      </c>
      <c r="Q63" s="40" t="n">
        <f aca="false">O63*100/P63</f>
        <v>2.36904479387318</v>
      </c>
      <c r="R63" s="41" t="n">
        <f aca="false">O63</f>
        <v>8086</v>
      </c>
      <c r="S63" s="48"/>
    </row>
    <row r="64" s="25" customFormat="true" ht="78.75" hidden="false" customHeight="false" outlineLevel="0" collapsed="false">
      <c r="A64" s="19"/>
      <c r="B64" s="34" t="n">
        <v>55</v>
      </c>
      <c r="C64" s="35" t="s">
        <v>101</v>
      </c>
      <c r="D64" s="41" t="n">
        <v>1022600937446</v>
      </c>
      <c r="E64" s="37" t="n">
        <v>75404</v>
      </c>
      <c r="F64" s="38" t="s">
        <v>37</v>
      </c>
      <c r="G64" s="35" t="n">
        <v>100</v>
      </c>
      <c r="H64" s="37" t="s">
        <v>76</v>
      </c>
      <c r="I64" s="42" t="s">
        <v>77</v>
      </c>
      <c r="J64" s="37" t="s">
        <v>26</v>
      </c>
      <c r="K64" s="39" t="s">
        <v>31</v>
      </c>
      <c r="L64" s="37" t="n">
        <v>63</v>
      </c>
      <c r="M64" s="37" t="n">
        <v>3265</v>
      </c>
      <c r="N64" s="40" t="n">
        <f aca="false">L64*100/M64</f>
        <v>1.92955589586524</v>
      </c>
      <c r="O64" s="41" t="n">
        <v>6696</v>
      </c>
      <c r="P64" s="41" t="n">
        <v>341319</v>
      </c>
      <c r="Q64" s="40" t="n">
        <f aca="false">O64*100/P64</f>
        <v>1.9618011303209</v>
      </c>
      <c r="R64" s="41" t="n">
        <f aca="false">O64</f>
        <v>6696</v>
      </c>
      <c r="S64" s="48"/>
    </row>
    <row r="65" s="25" customFormat="true" ht="78.75" hidden="false" customHeight="false" outlineLevel="0" collapsed="false">
      <c r="A65" s="19"/>
      <c r="B65" s="34" t="n">
        <v>56</v>
      </c>
      <c r="C65" s="35" t="s">
        <v>102</v>
      </c>
      <c r="D65" s="41" t="n">
        <v>1022600936820</v>
      </c>
      <c r="E65" s="37" t="n">
        <v>75404</v>
      </c>
      <c r="F65" s="38" t="s">
        <v>37</v>
      </c>
      <c r="G65" s="35" t="n">
        <v>100</v>
      </c>
      <c r="H65" s="37" t="s">
        <v>76</v>
      </c>
      <c r="I65" s="42" t="s">
        <v>77</v>
      </c>
      <c r="J65" s="37" t="s">
        <v>26</v>
      </c>
      <c r="K65" s="39" t="s">
        <v>31</v>
      </c>
      <c r="L65" s="37" t="n">
        <v>29</v>
      </c>
      <c r="M65" s="37" t="n">
        <v>3265</v>
      </c>
      <c r="N65" s="40" t="n">
        <f aca="false">L65*100/M65</f>
        <v>0.888208269525268</v>
      </c>
      <c r="O65" s="41" t="n">
        <v>4764</v>
      </c>
      <c r="P65" s="41" t="n">
        <v>341319</v>
      </c>
      <c r="Q65" s="40" t="n">
        <f aca="false">O65*100/P65</f>
        <v>1.39576173608853</v>
      </c>
      <c r="R65" s="41" t="n">
        <f aca="false">O65</f>
        <v>4764</v>
      </c>
      <c r="S65" s="48"/>
    </row>
    <row r="66" s="25" customFormat="true" ht="78.75" hidden="false" customHeight="false" outlineLevel="0" collapsed="false">
      <c r="A66" s="19"/>
      <c r="B66" s="34" t="n">
        <v>57</v>
      </c>
      <c r="C66" s="35" t="s">
        <v>103</v>
      </c>
      <c r="D66" s="41" t="n">
        <v>1042600481065</v>
      </c>
      <c r="E66" s="37" t="n">
        <v>75404</v>
      </c>
      <c r="F66" s="38" t="s">
        <v>37</v>
      </c>
      <c r="G66" s="35" t="n">
        <v>100</v>
      </c>
      <c r="H66" s="37" t="s">
        <v>76</v>
      </c>
      <c r="I66" s="42" t="s">
        <v>77</v>
      </c>
      <c r="J66" s="37" t="s">
        <v>26</v>
      </c>
      <c r="K66" s="39" t="s">
        <v>31</v>
      </c>
      <c r="L66" s="37" t="n">
        <v>92</v>
      </c>
      <c r="M66" s="37" t="n">
        <v>3265</v>
      </c>
      <c r="N66" s="40" t="n">
        <f aca="false">L66*100/M66</f>
        <v>2.81776416539051</v>
      </c>
      <c r="O66" s="41" t="n">
        <v>9661</v>
      </c>
      <c r="P66" s="41" t="n">
        <v>341319</v>
      </c>
      <c r="Q66" s="40" t="n">
        <f aca="false">O66*100/P66</f>
        <v>2.83048995221479</v>
      </c>
      <c r="R66" s="41" t="n">
        <f aca="false">O66</f>
        <v>9661</v>
      </c>
      <c r="S66" s="48"/>
    </row>
    <row r="67" s="25" customFormat="true" ht="78.75" hidden="false" customHeight="false" outlineLevel="0" collapsed="false">
      <c r="A67" s="19"/>
      <c r="B67" s="34" t="n">
        <v>58</v>
      </c>
      <c r="C67" s="49" t="s">
        <v>104</v>
      </c>
      <c r="D67" s="41" t="n">
        <v>1022600936930</v>
      </c>
      <c r="E67" s="37" t="n">
        <v>75404</v>
      </c>
      <c r="F67" s="38" t="s">
        <v>37</v>
      </c>
      <c r="G67" s="35" t="n">
        <v>100</v>
      </c>
      <c r="H67" s="37" t="s">
        <v>76</v>
      </c>
      <c r="I67" s="42" t="s">
        <v>77</v>
      </c>
      <c r="J67" s="37" t="s">
        <v>26</v>
      </c>
      <c r="K67" s="39" t="s">
        <v>31</v>
      </c>
      <c r="L67" s="37" t="n">
        <v>61</v>
      </c>
      <c r="M67" s="37" t="n">
        <v>3265</v>
      </c>
      <c r="N67" s="40" t="n">
        <f aca="false">L67*100/M67</f>
        <v>1.86830015313936</v>
      </c>
      <c r="O67" s="41" t="n">
        <v>6680</v>
      </c>
      <c r="P67" s="41" t="n">
        <v>341319</v>
      </c>
      <c r="Q67" s="40" t="n">
        <f aca="false">O67*100/P67</f>
        <v>1.95711343347426</v>
      </c>
      <c r="R67" s="41" t="n">
        <f aca="false">O67</f>
        <v>6680</v>
      </c>
      <c r="S67" s="48"/>
    </row>
    <row r="68" s="25" customFormat="true" ht="78.75" hidden="false" customHeight="false" outlineLevel="0" collapsed="false">
      <c r="A68" s="19"/>
      <c r="B68" s="34" t="n">
        <v>59</v>
      </c>
      <c r="C68" s="37" t="s">
        <v>105</v>
      </c>
      <c r="D68" s="41" t="n">
        <v>1022600936742</v>
      </c>
      <c r="E68" s="37" t="n">
        <v>75404</v>
      </c>
      <c r="F68" s="38" t="s">
        <v>37</v>
      </c>
      <c r="G68" s="35" t="n">
        <v>100</v>
      </c>
      <c r="H68" s="37" t="s">
        <v>76</v>
      </c>
      <c r="I68" s="42" t="s">
        <v>77</v>
      </c>
      <c r="J68" s="37" t="s">
        <v>26</v>
      </c>
      <c r="K68" s="39" t="s">
        <v>31</v>
      </c>
      <c r="L68" s="37" t="n">
        <v>195</v>
      </c>
      <c r="M68" s="37" t="n">
        <v>3265</v>
      </c>
      <c r="N68" s="40" t="n">
        <f aca="false">L68*100/M68</f>
        <v>5.97243491577335</v>
      </c>
      <c r="O68" s="41" t="n">
        <v>18992</v>
      </c>
      <c r="P68" s="41" t="n">
        <v>341319</v>
      </c>
      <c r="Q68" s="40" t="n">
        <f aca="false">O68*100/P68</f>
        <v>5.56429615696753</v>
      </c>
      <c r="R68" s="41" t="n">
        <f aca="false">O68</f>
        <v>18992</v>
      </c>
      <c r="S68" s="48"/>
    </row>
    <row r="69" s="25" customFormat="true" ht="78.75" hidden="false" customHeight="false" outlineLevel="0" collapsed="false">
      <c r="A69" s="19"/>
      <c r="B69" s="34" t="n">
        <v>60</v>
      </c>
      <c r="C69" s="37" t="s">
        <v>106</v>
      </c>
      <c r="D69" s="41" t="n">
        <v>1022600937226</v>
      </c>
      <c r="E69" s="37" t="n">
        <v>75404</v>
      </c>
      <c r="F69" s="38" t="s">
        <v>37</v>
      </c>
      <c r="G69" s="35" t="n">
        <v>100</v>
      </c>
      <c r="H69" s="37" t="s">
        <v>76</v>
      </c>
      <c r="I69" s="42" t="s">
        <v>77</v>
      </c>
      <c r="J69" s="37" t="s">
        <v>26</v>
      </c>
      <c r="K69" s="39" t="s">
        <v>31</v>
      </c>
      <c r="L69" s="37" t="n">
        <v>11</v>
      </c>
      <c r="M69" s="37" t="n">
        <v>3265</v>
      </c>
      <c r="N69" s="40" t="n">
        <f aca="false">L69*100/M69</f>
        <v>0.336906584992343</v>
      </c>
      <c r="O69" s="41" t="n">
        <v>3081</v>
      </c>
      <c r="P69" s="41" t="n">
        <v>341319</v>
      </c>
      <c r="Q69" s="40" t="n">
        <f aca="false">O69*100/P69</f>
        <v>0.902674624032064</v>
      </c>
      <c r="R69" s="41" t="n">
        <f aca="false">O69</f>
        <v>3081</v>
      </c>
      <c r="S69" s="48"/>
    </row>
    <row r="70" s="25" customFormat="true" ht="78.75" hidden="false" customHeight="false" outlineLevel="0" collapsed="false">
      <c r="A70" s="19"/>
      <c r="B70" s="20" t="n">
        <v>61</v>
      </c>
      <c r="C70" s="50" t="s">
        <v>107</v>
      </c>
      <c r="D70" s="22" t="n">
        <v>1092643000450</v>
      </c>
      <c r="E70" s="20" t="n">
        <v>75403</v>
      </c>
      <c r="F70" s="23" t="s">
        <v>23</v>
      </c>
      <c r="G70" s="24" t="n">
        <v>100</v>
      </c>
      <c r="H70" s="23" t="s">
        <v>108</v>
      </c>
      <c r="I70" s="26" t="s">
        <v>109</v>
      </c>
      <c r="J70" s="23" t="s">
        <v>26</v>
      </c>
      <c r="K70" s="51" t="s">
        <v>31</v>
      </c>
      <c r="L70" s="20" t="n">
        <v>1311</v>
      </c>
      <c r="M70" s="20" t="n">
        <f aca="false">L70+L71+L73+L72+L74+L75</f>
        <v>16652</v>
      </c>
      <c r="N70" s="44" t="n">
        <f aca="false">L70*100/M70</f>
        <v>7.87292817679558</v>
      </c>
      <c r="O70" s="29" t="n">
        <v>6014</v>
      </c>
      <c r="P70" s="29" t="n">
        <v>28205</v>
      </c>
      <c r="Q70" s="44" t="n">
        <f aca="false">O70*100/P70</f>
        <v>21.3224605566389</v>
      </c>
      <c r="R70" s="29" t="n">
        <v>4531</v>
      </c>
      <c r="S70" s="20"/>
    </row>
    <row r="71" s="25" customFormat="true" ht="94.5" hidden="false" customHeight="false" outlineLevel="0" collapsed="false">
      <c r="A71" s="19"/>
      <c r="B71" s="20" t="n">
        <v>62</v>
      </c>
      <c r="C71" s="24" t="s">
        <v>110</v>
      </c>
      <c r="D71" s="22" t="n">
        <v>1112651000494</v>
      </c>
      <c r="E71" s="20" t="n">
        <v>75404</v>
      </c>
      <c r="F71" s="23" t="s">
        <v>23</v>
      </c>
      <c r="G71" s="24" t="n">
        <v>100</v>
      </c>
      <c r="H71" s="23" t="s">
        <v>111</v>
      </c>
      <c r="I71" s="26" t="s">
        <v>112</v>
      </c>
      <c r="J71" s="23" t="s">
        <v>26</v>
      </c>
      <c r="K71" s="51" t="s">
        <v>31</v>
      </c>
      <c r="L71" s="20" t="n">
        <v>4000</v>
      </c>
      <c r="M71" s="20" t="n">
        <f aca="false">L71+L72+L74+L73+L75+L70</f>
        <v>16652</v>
      </c>
      <c r="N71" s="44" t="n">
        <f aca="false">L71*100/M71</f>
        <v>24.0211386019697</v>
      </c>
      <c r="O71" s="29" t="n">
        <v>3193</v>
      </c>
      <c r="P71" s="29" t="n">
        <f aca="false">O70+O71+O72+O73+O74+O75</f>
        <v>28205</v>
      </c>
      <c r="Q71" s="44" t="n">
        <f aca="false">O71*100/P71</f>
        <v>11.3206878213083</v>
      </c>
      <c r="R71" s="29" t="n">
        <v>3193.49</v>
      </c>
      <c r="S71" s="20"/>
    </row>
    <row r="72" s="60" customFormat="true" ht="94.5" hidden="false" customHeight="false" outlineLevel="0" collapsed="false">
      <c r="A72" s="52"/>
      <c r="B72" s="53" t="n">
        <v>63</v>
      </c>
      <c r="C72" s="54" t="s">
        <v>113</v>
      </c>
      <c r="D72" s="55" t="n">
        <v>1082643000880</v>
      </c>
      <c r="E72" s="53" t="n">
        <v>75404</v>
      </c>
      <c r="F72" s="38" t="s">
        <v>23</v>
      </c>
      <c r="G72" s="54" t="n">
        <v>100</v>
      </c>
      <c r="H72" s="38" t="s">
        <v>114</v>
      </c>
      <c r="I72" s="56" t="s">
        <v>115</v>
      </c>
      <c r="J72" s="38" t="s">
        <v>26</v>
      </c>
      <c r="K72" s="57" t="s">
        <v>31</v>
      </c>
      <c r="L72" s="53" t="n">
        <v>2880</v>
      </c>
      <c r="M72" s="53" t="n">
        <f aca="false">L72+L73+L75+L74+L71+L70</f>
        <v>16652</v>
      </c>
      <c r="N72" s="58" t="n">
        <f aca="false">L72*100/M72</f>
        <v>17.2952197934182</v>
      </c>
      <c r="O72" s="59" t="n">
        <v>6752</v>
      </c>
      <c r="P72" s="59" t="n">
        <f aca="false">O70+O71+O72+O73+O74+O75</f>
        <v>28205</v>
      </c>
      <c r="Q72" s="58" t="n">
        <f aca="false">O72*100/P72</f>
        <v>23.9390179046268</v>
      </c>
      <c r="R72" s="59" t="n">
        <v>6752.24</v>
      </c>
      <c r="S72" s="53"/>
    </row>
    <row r="73" s="60" customFormat="true" ht="78.75" hidden="false" customHeight="false" outlineLevel="0" collapsed="false">
      <c r="A73" s="52"/>
      <c r="B73" s="53" t="n">
        <v>64</v>
      </c>
      <c r="C73" s="54" t="s">
        <v>116</v>
      </c>
      <c r="D73" s="55" t="n">
        <v>1122651036991</v>
      </c>
      <c r="E73" s="53" t="n">
        <v>75404</v>
      </c>
      <c r="F73" s="38" t="s">
        <v>23</v>
      </c>
      <c r="G73" s="54" t="n">
        <v>100</v>
      </c>
      <c r="H73" s="38" t="s">
        <v>108</v>
      </c>
      <c r="I73" s="56" t="s">
        <v>109</v>
      </c>
      <c r="J73" s="38" t="s">
        <v>26</v>
      </c>
      <c r="K73" s="57" t="s">
        <v>31</v>
      </c>
      <c r="L73" s="53" t="n">
        <v>1151</v>
      </c>
      <c r="M73" s="53" t="n">
        <f aca="false">L73+L74+L75+L72+L71+L70</f>
        <v>16652</v>
      </c>
      <c r="N73" s="58" t="n">
        <f aca="false">L73*100/M73</f>
        <v>6.91208263271679</v>
      </c>
      <c r="O73" s="59" t="n">
        <v>2670</v>
      </c>
      <c r="P73" s="59" t="n">
        <f aca="false">O70+O71+O72+O73+O74+O75</f>
        <v>28205</v>
      </c>
      <c r="Q73" s="58" t="n">
        <f aca="false">O73*100/P73</f>
        <v>9.46640666548484</v>
      </c>
      <c r="R73" s="59" t="n">
        <v>2670.37</v>
      </c>
      <c r="S73" s="53"/>
    </row>
    <row r="74" s="60" customFormat="true" ht="78.75" hidden="false" customHeight="false" outlineLevel="0" collapsed="false">
      <c r="A74" s="52"/>
      <c r="B74" s="53" t="n">
        <v>65</v>
      </c>
      <c r="C74" s="54" t="s">
        <v>117</v>
      </c>
      <c r="D74" s="55" t="n">
        <v>1132651009820</v>
      </c>
      <c r="E74" s="53" t="n">
        <v>75404</v>
      </c>
      <c r="F74" s="38" t="s">
        <v>23</v>
      </c>
      <c r="G74" s="54" t="n">
        <v>100</v>
      </c>
      <c r="H74" s="38" t="s">
        <v>108</v>
      </c>
      <c r="I74" s="56" t="s">
        <v>109</v>
      </c>
      <c r="J74" s="38" t="s">
        <v>26</v>
      </c>
      <c r="K74" s="57" t="s">
        <v>31</v>
      </c>
      <c r="L74" s="53" t="n">
        <v>3360</v>
      </c>
      <c r="M74" s="53" t="n">
        <f aca="false">L74+L75+L73+L72+L71+L70</f>
        <v>16652</v>
      </c>
      <c r="N74" s="58" t="n">
        <f aca="false">L74*100/M74</f>
        <v>20.1777564256546</v>
      </c>
      <c r="O74" s="59" t="n">
        <v>3513</v>
      </c>
      <c r="P74" s="59" t="n">
        <f aca="false">O70+O71+O72+O73+O74+O75</f>
        <v>28205</v>
      </c>
      <c r="Q74" s="58" t="n">
        <f aca="false">O74*100/P74</f>
        <v>12.455238432902</v>
      </c>
      <c r="R74" s="59" t="n">
        <v>3513.48</v>
      </c>
      <c r="S74" s="53"/>
    </row>
    <row r="75" s="60" customFormat="true" ht="94.5" hidden="false" customHeight="false" outlineLevel="0" collapsed="false">
      <c r="A75" s="52"/>
      <c r="B75" s="53" t="n">
        <v>66</v>
      </c>
      <c r="C75" s="54" t="s">
        <v>118</v>
      </c>
      <c r="D75" s="55" t="n">
        <v>1062643017381</v>
      </c>
      <c r="E75" s="53" t="n">
        <v>75404</v>
      </c>
      <c r="F75" s="38" t="s">
        <v>23</v>
      </c>
      <c r="G75" s="54" t="n">
        <v>100</v>
      </c>
      <c r="H75" s="38" t="s">
        <v>111</v>
      </c>
      <c r="I75" s="56" t="s">
        <v>112</v>
      </c>
      <c r="J75" s="38" t="s">
        <v>26</v>
      </c>
      <c r="K75" s="57" t="s">
        <v>31</v>
      </c>
      <c r="L75" s="53" t="n">
        <v>3950</v>
      </c>
      <c r="M75" s="53" t="n">
        <f aca="false">L75+L70+L71+L74+L73+L72</f>
        <v>16652</v>
      </c>
      <c r="N75" s="58" t="n">
        <f aca="false">L75*100/M75</f>
        <v>23.7208743694451</v>
      </c>
      <c r="O75" s="59" t="n">
        <v>6063</v>
      </c>
      <c r="P75" s="59" t="n">
        <f aca="false">O70+O71+O72+O73+O74+O75</f>
        <v>28205</v>
      </c>
      <c r="Q75" s="58" t="n">
        <f aca="false">O75*100/P75</f>
        <v>21.4961886190392</v>
      </c>
      <c r="R75" s="59" t="n">
        <v>6063.12</v>
      </c>
      <c r="S75" s="53"/>
    </row>
    <row r="76" s="25" customFormat="true" ht="70.5" hidden="false" customHeight="true" outlineLevel="0" collapsed="false">
      <c r="A76" s="19"/>
      <c r="B76" s="34" t="n">
        <v>67</v>
      </c>
      <c r="C76" s="35" t="s">
        <v>119</v>
      </c>
      <c r="D76" s="41" t="n">
        <v>1022600937017</v>
      </c>
      <c r="E76" s="37" t="n">
        <v>75403</v>
      </c>
      <c r="F76" s="38" t="s">
        <v>37</v>
      </c>
      <c r="G76" s="35" t="n">
        <v>100</v>
      </c>
      <c r="H76" s="37" t="s">
        <v>120</v>
      </c>
      <c r="I76" s="42" t="s">
        <v>121</v>
      </c>
      <c r="J76" s="37" t="s">
        <v>26</v>
      </c>
      <c r="K76" s="39" t="s">
        <v>31</v>
      </c>
      <c r="L76" s="37" t="n">
        <v>900</v>
      </c>
      <c r="M76" s="37" t="n">
        <v>6550</v>
      </c>
      <c r="N76" s="40" t="n">
        <f aca="false">L76*100/M76</f>
        <v>13.7404580152672</v>
      </c>
      <c r="O76" s="41" t="n">
        <f aca="false">(1518880.85+35733407.34+4783791.85)/1000</f>
        <v>42036.08004</v>
      </c>
      <c r="P76" s="41" t="n">
        <v>481243</v>
      </c>
      <c r="Q76" s="40" t="n">
        <f aca="false">O76*100/P76</f>
        <v>8.73489693148784</v>
      </c>
      <c r="R76" s="41" t="n">
        <f aca="false">O76-1518880.85/1000</f>
        <v>40517.19919</v>
      </c>
      <c r="S76" s="37"/>
    </row>
    <row r="77" s="25" customFormat="true" ht="74.65" hidden="false" customHeight="true" outlineLevel="0" collapsed="false">
      <c r="A77" s="19"/>
      <c r="B77" s="34" t="n">
        <v>68</v>
      </c>
      <c r="C77" s="35" t="s">
        <v>122</v>
      </c>
      <c r="D77" s="41" t="n">
        <v>1022600936632</v>
      </c>
      <c r="E77" s="37" t="n">
        <v>74404</v>
      </c>
      <c r="F77" s="38" t="s">
        <v>37</v>
      </c>
      <c r="G77" s="35" t="n">
        <v>100</v>
      </c>
      <c r="H77" s="37" t="s">
        <v>120</v>
      </c>
      <c r="I77" s="42" t="s">
        <v>121</v>
      </c>
      <c r="J77" s="37" t="s">
        <v>26</v>
      </c>
      <c r="K77" s="39" t="s">
        <v>31</v>
      </c>
      <c r="L77" s="37" t="n">
        <v>382</v>
      </c>
      <c r="M77" s="37" t="n">
        <v>6550</v>
      </c>
      <c r="N77" s="40" t="n">
        <f aca="false">L77*100/M77</f>
        <v>5.83206106870229</v>
      </c>
      <c r="O77" s="41" t="n">
        <v>21323</v>
      </c>
      <c r="P77" s="41" t="n">
        <v>481243</v>
      </c>
      <c r="Q77" s="40" t="n">
        <f aca="false">O77*100/P77</f>
        <v>4.43081769501063</v>
      </c>
      <c r="R77" s="41" t="n">
        <f aca="false">O77</f>
        <v>21323</v>
      </c>
      <c r="S77" s="37"/>
    </row>
    <row r="78" s="25" customFormat="true" ht="72.95" hidden="false" customHeight="true" outlineLevel="0" collapsed="false">
      <c r="A78" s="19"/>
      <c r="B78" s="34" t="n">
        <v>69</v>
      </c>
      <c r="C78" s="35" t="s">
        <v>123</v>
      </c>
      <c r="D78" s="41" t="n">
        <v>1022600936764</v>
      </c>
      <c r="E78" s="37" t="n">
        <v>75403</v>
      </c>
      <c r="F78" s="38" t="s">
        <v>37</v>
      </c>
      <c r="G78" s="35" t="n">
        <v>100</v>
      </c>
      <c r="H78" s="37" t="s">
        <v>120</v>
      </c>
      <c r="I78" s="42" t="s">
        <v>121</v>
      </c>
      <c r="J78" s="37" t="s">
        <v>26</v>
      </c>
      <c r="K78" s="39" t="s">
        <v>31</v>
      </c>
      <c r="L78" s="37" t="n">
        <v>1023</v>
      </c>
      <c r="M78" s="37" t="n">
        <v>6550</v>
      </c>
      <c r="N78" s="40" t="n">
        <f aca="false">L78*100/M78</f>
        <v>15.618320610687</v>
      </c>
      <c r="O78" s="41" t="n">
        <f aca="false">(1982121.48+39348807.43+10090439.25)/1000</f>
        <v>51421.36816</v>
      </c>
      <c r="P78" s="41" t="n">
        <v>481243</v>
      </c>
      <c r="Q78" s="40" t="n">
        <f aca="false">O78*100/P78</f>
        <v>10.6851150375174</v>
      </c>
      <c r="R78" s="41" t="n">
        <f aca="false">O78-1982121.48/1000</f>
        <v>49439.24668</v>
      </c>
      <c r="S78" s="37"/>
    </row>
    <row r="79" s="25" customFormat="true" ht="72.95" hidden="false" customHeight="true" outlineLevel="0" collapsed="false">
      <c r="A79" s="19"/>
      <c r="B79" s="34" t="n">
        <v>70</v>
      </c>
      <c r="C79" s="35" t="s">
        <v>124</v>
      </c>
      <c r="D79" s="41" t="n">
        <v>1022600936907</v>
      </c>
      <c r="E79" s="37" t="n">
        <v>75403</v>
      </c>
      <c r="F79" s="38" t="s">
        <v>37</v>
      </c>
      <c r="G79" s="35" t="n">
        <v>100</v>
      </c>
      <c r="H79" s="37" t="s">
        <v>120</v>
      </c>
      <c r="I79" s="42" t="s">
        <v>121</v>
      </c>
      <c r="J79" s="37" t="s">
        <v>26</v>
      </c>
      <c r="K79" s="39" t="s">
        <v>31</v>
      </c>
      <c r="L79" s="37" t="n">
        <v>1008</v>
      </c>
      <c r="M79" s="37" t="n">
        <v>6550</v>
      </c>
      <c r="N79" s="40" t="n">
        <f aca="false">L79*100/M79</f>
        <v>15.3893129770992</v>
      </c>
      <c r="O79" s="41" t="n">
        <f aca="false">(2222447.18+42390692.23+5660166.18)/1000</f>
        <v>50273.30559</v>
      </c>
      <c r="P79" s="41" t="n">
        <v>481243</v>
      </c>
      <c r="Q79" s="40" t="n">
        <f aca="false">O79*100/P79</f>
        <v>10.4465531114219</v>
      </c>
      <c r="R79" s="41" t="n">
        <f aca="false">O79-2222447.18/1000</f>
        <v>48050.85841</v>
      </c>
      <c r="S79" s="37"/>
    </row>
    <row r="80" s="25" customFormat="true" ht="86.85" hidden="false" customHeight="true" outlineLevel="0" collapsed="false">
      <c r="A80" s="19"/>
      <c r="B80" s="34" t="n">
        <v>71</v>
      </c>
      <c r="C80" s="35" t="s">
        <v>125</v>
      </c>
      <c r="D80" s="41" t="n">
        <v>1022600936610</v>
      </c>
      <c r="E80" s="37" t="n">
        <v>74404</v>
      </c>
      <c r="F80" s="38" t="s">
        <v>37</v>
      </c>
      <c r="G80" s="35" t="n">
        <v>100</v>
      </c>
      <c r="H80" s="37" t="s">
        <v>120</v>
      </c>
      <c r="I80" s="42" t="s">
        <v>121</v>
      </c>
      <c r="J80" s="37" t="s">
        <v>26</v>
      </c>
      <c r="K80" s="39" t="s">
        <v>31</v>
      </c>
      <c r="L80" s="37" t="n">
        <v>200</v>
      </c>
      <c r="M80" s="37" t="n">
        <v>6550</v>
      </c>
      <c r="N80" s="40" t="n">
        <f aca="false">L80*100/M80</f>
        <v>3.05343511450382</v>
      </c>
      <c r="O80" s="41" t="n">
        <v>25003</v>
      </c>
      <c r="P80" s="41" t="n">
        <v>481243</v>
      </c>
      <c r="Q80" s="40" t="n">
        <f aca="false">O80*100/P80</f>
        <v>5.19550414239792</v>
      </c>
      <c r="R80" s="41" t="n">
        <f aca="false">O80</f>
        <v>25003</v>
      </c>
      <c r="S80" s="37"/>
    </row>
    <row r="81" s="25" customFormat="true" ht="72.95" hidden="false" customHeight="true" outlineLevel="0" collapsed="false">
      <c r="A81" s="19"/>
      <c r="B81" s="34" t="n">
        <v>72</v>
      </c>
      <c r="C81" s="35" t="s">
        <v>126</v>
      </c>
      <c r="D81" s="41" t="n">
        <v>1022600937105</v>
      </c>
      <c r="E81" s="37" t="n">
        <v>74404</v>
      </c>
      <c r="F81" s="38" t="s">
        <v>37</v>
      </c>
      <c r="G81" s="35" t="n">
        <v>100</v>
      </c>
      <c r="H81" s="37" t="s">
        <v>120</v>
      </c>
      <c r="I81" s="42" t="s">
        <v>121</v>
      </c>
      <c r="J81" s="37" t="s">
        <v>26</v>
      </c>
      <c r="K81" s="39" t="s">
        <v>31</v>
      </c>
      <c r="L81" s="37" t="n">
        <v>302</v>
      </c>
      <c r="M81" s="37" t="n">
        <v>6550</v>
      </c>
      <c r="N81" s="40" t="n">
        <f aca="false">L81*100/M81</f>
        <v>4.61068702290076</v>
      </c>
      <c r="O81" s="41" t="n">
        <v>29093</v>
      </c>
      <c r="P81" s="41" t="n">
        <v>481243</v>
      </c>
      <c r="Q81" s="40" t="n">
        <f aca="false">O81*100/P81</f>
        <v>6.0453866341952</v>
      </c>
      <c r="R81" s="41" t="n">
        <f aca="false">O81</f>
        <v>29093</v>
      </c>
      <c r="S81" s="37"/>
    </row>
    <row r="82" s="25" customFormat="true" ht="72.95" hidden="false" customHeight="true" outlineLevel="0" collapsed="false">
      <c r="A82" s="19"/>
      <c r="B82" s="34" t="n">
        <v>73</v>
      </c>
      <c r="C82" s="35" t="s">
        <v>127</v>
      </c>
      <c r="D82" s="41" t="n">
        <v>1022600937061</v>
      </c>
      <c r="E82" s="37" t="n">
        <v>74404</v>
      </c>
      <c r="F82" s="38" t="s">
        <v>37</v>
      </c>
      <c r="G82" s="35" t="n">
        <v>100</v>
      </c>
      <c r="H82" s="37" t="s">
        <v>120</v>
      </c>
      <c r="I82" s="42" t="s">
        <v>121</v>
      </c>
      <c r="J82" s="37" t="s">
        <v>26</v>
      </c>
      <c r="K82" s="39" t="s">
        <v>31</v>
      </c>
      <c r="L82" s="37" t="n">
        <v>123</v>
      </c>
      <c r="M82" s="37" t="n">
        <v>6550</v>
      </c>
      <c r="N82" s="40" t="n">
        <f aca="false">L82*100/M82</f>
        <v>1.87786259541985</v>
      </c>
      <c r="O82" s="41" t="n">
        <v>13481</v>
      </c>
      <c r="P82" s="41" t="n">
        <v>481243</v>
      </c>
      <c r="Q82" s="40" t="n">
        <f aca="false">O82*100/P82</f>
        <v>2.80128749924674</v>
      </c>
      <c r="R82" s="41" t="n">
        <f aca="false">O82</f>
        <v>13481</v>
      </c>
      <c r="S82" s="37"/>
    </row>
    <row r="83" s="25" customFormat="true" ht="72.95" hidden="false" customHeight="true" outlineLevel="0" collapsed="false">
      <c r="A83" s="19"/>
      <c r="B83" s="34" t="n">
        <v>74</v>
      </c>
      <c r="C83" s="35" t="s">
        <v>128</v>
      </c>
      <c r="D83" s="41" t="n">
        <v>1022600936786</v>
      </c>
      <c r="E83" s="37" t="n">
        <v>74404</v>
      </c>
      <c r="F83" s="38" t="s">
        <v>37</v>
      </c>
      <c r="G83" s="35" t="n">
        <v>100</v>
      </c>
      <c r="H83" s="37" t="s">
        <v>120</v>
      </c>
      <c r="I83" s="42" t="s">
        <v>121</v>
      </c>
      <c r="J83" s="37" t="s">
        <v>26</v>
      </c>
      <c r="K83" s="39" t="s">
        <v>31</v>
      </c>
      <c r="L83" s="37" t="n">
        <v>395</v>
      </c>
      <c r="M83" s="37" t="n">
        <v>6550</v>
      </c>
      <c r="N83" s="40" t="n">
        <f aca="false">L83*100/M83</f>
        <v>6.03053435114504</v>
      </c>
      <c r="O83" s="41" t="n">
        <v>26674</v>
      </c>
      <c r="P83" s="41" t="n">
        <v>481243</v>
      </c>
      <c r="Q83" s="40" t="n">
        <f aca="false">O83*100/P83</f>
        <v>5.54272997217622</v>
      </c>
      <c r="R83" s="41" t="n">
        <f aca="false">O83</f>
        <v>26674</v>
      </c>
      <c r="S83" s="37"/>
    </row>
    <row r="84" s="25" customFormat="true" ht="72.95" hidden="false" customHeight="true" outlineLevel="0" collapsed="false">
      <c r="A84" s="19"/>
      <c r="B84" s="34" t="n">
        <v>75</v>
      </c>
      <c r="C84" s="35" t="s">
        <v>129</v>
      </c>
      <c r="D84" s="41" t="n">
        <v>1022600936522</v>
      </c>
      <c r="E84" s="37" t="n">
        <v>74404</v>
      </c>
      <c r="F84" s="38" t="s">
        <v>37</v>
      </c>
      <c r="G84" s="35" t="n">
        <v>100</v>
      </c>
      <c r="H84" s="37" t="s">
        <v>120</v>
      </c>
      <c r="I84" s="42" t="s">
        <v>121</v>
      </c>
      <c r="J84" s="37" t="s">
        <v>26</v>
      </c>
      <c r="K84" s="39" t="s">
        <v>31</v>
      </c>
      <c r="L84" s="37" t="n">
        <v>188</v>
      </c>
      <c r="M84" s="37" t="n">
        <v>6550</v>
      </c>
      <c r="N84" s="40" t="n">
        <f aca="false">L84*100/M84</f>
        <v>2.87022900763359</v>
      </c>
      <c r="O84" s="41" t="n">
        <v>19842</v>
      </c>
      <c r="P84" s="41" t="n">
        <v>481243</v>
      </c>
      <c r="Q84" s="40" t="n">
        <f aca="false">O84*100/P84</f>
        <v>4.1230729589833</v>
      </c>
      <c r="R84" s="41" t="n">
        <f aca="false">O84</f>
        <v>19842</v>
      </c>
      <c r="S84" s="37"/>
    </row>
    <row r="85" s="25" customFormat="true" ht="72.95" hidden="false" customHeight="true" outlineLevel="0" collapsed="false">
      <c r="A85" s="19"/>
      <c r="B85" s="34" t="n">
        <v>76</v>
      </c>
      <c r="C85" s="35" t="s">
        <v>130</v>
      </c>
      <c r="D85" s="41" t="n">
        <v>1022600936962</v>
      </c>
      <c r="E85" s="37" t="n">
        <v>74404</v>
      </c>
      <c r="F85" s="38" t="s">
        <v>37</v>
      </c>
      <c r="G85" s="35" t="n">
        <v>100</v>
      </c>
      <c r="H85" s="37" t="s">
        <v>120</v>
      </c>
      <c r="I85" s="42" t="s">
        <v>121</v>
      </c>
      <c r="J85" s="37" t="s">
        <v>26</v>
      </c>
      <c r="K85" s="39" t="s">
        <v>31</v>
      </c>
      <c r="L85" s="37" t="n">
        <v>190</v>
      </c>
      <c r="M85" s="37" t="n">
        <v>6550</v>
      </c>
      <c r="N85" s="40" t="n">
        <f aca="false">L85*100/M85</f>
        <v>2.90076335877863</v>
      </c>
      <c r="O85" s="41" t="n">
        <v>18878</v>
      </c>
      <c r="P85" s="41" t="n">
        <v>481243</v>
      </c>
      <c r="Q85" s="40" t="n">
        <f aca="false">O85*100/P85</f>
        <v>3.92275835700467</v>
      </c>
      <c r="R85" s="41" t="n">
        <f aca="false">O85</f>
        <v>18878</v>
      </c>
      <c r="S85" s="37"/>
    </row>
    <row r="86" s="25" customFormat="true" ht="72.95" hidden="false" customHeight="true" outlineLevel="0" collapsed="false">
      <c r="A86" s="19"/>
      <c r="B86" s="34" t="n">
        <v>77</v>
      </c>
      <c r="C86" s="35" t="s">
        <v>131</v>
      </c>
      <c r="D86" s="41" t="n">
        <v>1022600936687</v>
      </c>
      <c r="E86" s="37" t="n">
        <v>74404</v>
      </c>
      <c r="F86" s="38" t="s">
        <v>37</v>
      </c>
      <c r="G86" s="35" t="n">
        <v>100</v>
      </c>
      <c r="H86" s="37" t="s">
        <v>120</v>
      </c>
      <c r="I86" s="42" t="s">
        <v>121</v>
      </c>
      <c r="J86" s="37" t="s">
        <v>26</v>
      </c>
      <c r="K86" s="39" t="s">
        <v>31</v>
      </c>
      <c r="L86" s="37" t="n">
        <v>485</v>
      </c>
      <c r="M86" s="37" t="n">
        <v>6550</v>
      </c>
      <c r="N86" s="40" t="n">
        <f aca="false">L86*100/M86</f>
        <v>7.40458015267176</v>
      </c>
      <c r="O86" s="41" t="n">
        <v>37101</v>
      </c>
      <c r="P86" s="41" t="n">
        <v>481243</v>
      </c>
      <c r="Q86" s="40" t="n">
        <f aca="false">O86*100/P86</f>
        <v>7.70941083818362</v>
      </c>
      <c r="R86" s="41" t="n">
        <f aca="false">O86</f>
        <v>37101</v>
      </c>
      <c r="S86" s="37"/>
    </row>
    <row r="87" s="25" customFormat="true" ht="73.7" hidden="false" customHeight="true" outlineLevel="0" collapsed="false">
      <c r="A87" s="19"/>
      <c r="B87" s="34" t="n">
        <v>78</v>
      </c>
      <c r="C87" s="35" t="s">
        <v>132</v>
      </c>
      <c r="D87" s="41" t="n">
        <v>1022600936885</v>
      </c>
      <c r="E87" s="37" t="n">
        <v>74404</v>
      </c>
      <c r="F87" s="38" t="s">
        <v>37</v>
      </c>
      <c r="G87" s="35" t="n">
        <v>100</v>
      </c>
      <c r="H87" s="37" t="s">
        <v>120</v>
      </c>
      <c r="I87" s="42" t="s">
        <v>121</v>
      </c>
      <c r="J87" s="37" t="s">
        <v>26</v>
      </c>
      <c r="K87" s="39" t="s">
        <v>31</v>
      </c>
      <c r="L87" s="37" t="n">
        <v>219</v>
      </c>
      <c r="M87" s="37" t="n">
        <v>6550</v>
      </c>
      <c r="N87" s="40" t="n">
        <f aca="false">L87*100/M87</f>
        <v>3.34351145038168</v>
      </c>
      <c r="O87" s="41" t="n">
        <v>19373</v>
      </c>
      <c r="P87" s="41" t="n">
        <v>481243</v>
      </c>
      <c r="Q87" s="40" t="n">
        <f aca="false">O87*100/P87</f>
        <v>4.02561699598747</v>
      </c>
      <c r="R87" s="41" t="n">
        <f aca="false">O87</f>
        <v>19373</v>
      </c>
      <c r="S87" s="37"/>
    </row>
    <row r="88" s="25" customFormat="true" ht="72.95" hidden="false" customHeight="true" outlineLevel="0" collapsed="false">
      <c r="A88" s="19"/>
      <c r="B88" s="34" t="n">
        <v>79</v>
      </c>
      <c r="C88" s="61" t="s">
        <v>133</v>
      </c>
      <c r="D88" s="41" t="n">
        <v>1022600936533</v>
      </c>
      <c r="E88" s="37" t="n">
        <v>74404</v>
      </c>
      <c r="F88" s="38" t="s">
        <v>37</v>
      </c>
      <c r="G88" s="35" t="n">
        <v>100</v>
      </c>
      <c r="H88" s="37" t="s">
        <v>120</v>
      </c>
      <c r="I88" s="42" t="s">
        <v>121</v>
      </c>
      <c r="J88" s="37" t="s">
        <v>26</v>
      </c>
      <c r="K88" s="39" t="s">
        <v>31</v>
      </c>
      <c r="L88" s="37" t="n">
        <v>126</v>
      </c>
      <c r="M88" s="37" t="n">
        <v>6550</v>
      </c>
      <c r="N88" s="40" t="n">
        <f aca="false">L88*100/M88</f>
        <v>1.9236641221374</v>
      </c>
      <c r="O88" s="41" t="n">
        <v>15072</v>
      </c>
      <c r="P88" s="41" t="n">
        <v>481243</v>
      </c>
      <c r="Q88" s="40" t="n">
        <f aca="false">O88*100/P88</f>
        <v>3.13188971060358</v>
      </c>
      <c r="R88" s="41" t="n">
        <f aca="false">O88</f>
        <v>15072</v>
      </c>
      <c r="S88" s="37"/>
    </row>
    <row r="89" s="25" customFormat="true" ht="72.95" hidden="false" customHeight="true" outlineLevel="0" collapsed="false">
      <c r="A89" s="19"/>
      <c r="B89" s="34" t="n">
        <v>80</v>
      </c>
      <c r="C89" s="35" t="s">
        <v>134</v>
      </c>
      <c r="D89" s="41" t="n">
        <v>1022600936566</v>
      </c>
      <c r="E89" s="37" t="n">
        <v>74404</v>
      </c>
      <c r="F89" s="38" t="s">
        <v>37</v>
      </c>
      <c r="G89" s="35" t="n">
        <v>100</v>
      </c>
      <c r="H89" s="37" t="s">
        <v>120</v>
      </c>
      <c r="I89" s="42" t="s">
        <v>121</v>
      </c>
      <c r="J89" s="37" t="s">
        <v>26</v>
      </c>
      <c r="K89" s="39" t="s">
        <v>31</v>
      </c>
      <c r="L89" s="37" t="n">
        <v>143</v>
      </c>
      <c r="M89" s="37" t="n">
        <v>6550</v>
      </c>
      <c r="N89" s="40" t="n">
        <f aca="false">L89*100/M89</f>
        <v>2.18320610687023</v>
      </c>
      <c r="O89" s="41" t="n">
        <v>12815</v>
      </c>
      <c r="P89" s="41" t="n">
        <v>481243</v>
      </c>
      <c r="Q89" s="40" t="n">
        <f aca="false">O89*100/P89</f>
        <v>2.66289587588806</v>
      </c>
      <c r="R89" s="41" t="n">
        <f aca="false">O89</f>
        <v>12815</v>
      </c>
      <c r="S89" s="37"/>
    </row>
    <row r="90" s="25" customFormat="true" ht="72.95" hidden="false" customHeight="true" outlineLevel="0" collapsed="false">
      <c r="A90" s="19"/>
      <c r="B90" s="34" t="n">
        <v>81</v>
      </c>
      <c r="C90" s="61" t="s">
        <v>135</v>
      </c>
      <c r="D90" s="41" t="n">
        <v>1022600936698</v>
      </c>
      <c r="E90" s="37" t="n">
        <v>74404</v>
      </c>
      <c r="F90" s="38" t="s">
        <v>37</v>
      </c>
      <c r="G90" s="35" t="n">
        <v>100</v>
      </c>
      <c r="H90" s="37" t="s">
        <v>120</v>
      </c>
      <c r="I90" s="42" t="s">
        <v>121</v>
      </c>
      <c r="J90" s="37" t="s">
        <v>26</v>
      </c>
      <c r="K90" s="39" t="s">
        <v>31</v>
      </c>
      <c r="L90" s="37" t="n">
        <v>173</v>
      </c>
      <c r="M90" s="37" t="n">
        <v>6550</v>
      </c>
      <c r="N90" s="40" t="n">
        <f aca="false">L90*100/M90</f>
        <v>2.6412213740458</v>
      </c>
      <c r="O90" s="41" t="n">
        <v>22116</v>
      </c>
      <c r="P90" s="41" t="n">
        <v>481243</v>
      </c>
      <c r="Q90" s="40" t="n">
        <f aca="false">O90*100/P90</f>
        <v>4.59559931261338</v>
      </c>
      <c r="R90" s="41" t="n">
        <f aca="false">O90</f>
        <v>22116</v>
      </c>
      <c r="S90" s="37"/>
    </row>
    <row r="91" s="25" customFormat="true" ht="72.95" hidden="false" customHeight="true" outlineLevel="0" collapsed="false">
      <c r="A91" s="19"/>
      <c r="B91" s="34" t="n">
        <v>82</v>
      </c>
      <c r="C91" s="35" t="s">
        <v>136</v>
      </c>
      <c r="D91" s="41" t="n">
        <v>1022600937480</v>
      </c>
      <c r="E91" s="37" t="n">
        <v>74404</v>
      </c>
      <c r="F91" s="38" t="s">
        <v>37</v>
      </c>
      <c r="G91" s="35" t="n">
        <v>100</v>
      </c>
      <c r="H91" s="37" t="s">
        <v>120</v>
      </c>
      <c r="I91" s="42" t="s">
        <v>121</v>
      </c>
      <c r="J91" s="37" t="s">
        <v>26</v>
      </c>
      <c r="K91" s="39" t="s">
        <v>31</v>
      </c>
      <c r="L91" s="37" t="n">
        <v>175</v>
      </c>
      <c r="M91" s="37" t="n">
        <v>6550</v>
      </c>
      <c r="N91" s="40" t="n">
        <f aca="false">L91*100/M91</f>
        <v>2.67175572519084</v>
      </c>
      <c r="O91" s="41" t="n">
        <v>21837</v>
      </c>
      <c r="P91" s="41" t="n">
        <v>481243</v>
      </c>
      <c r="Q91" s="40" t="n">
        <f aca="false">O91*100/P91</f>
        <v>4.53762444336853</v>
      </c>
      <c r="R91" s="41" t="n">
        <f aca="false">O91</f>
        <v>21837</v>
      </c>
      <c r="S91" s="37"/>
    </row>
    <row r="92" s="25" customFormat="true" ht="72.95" hidden="false" customHeight="true" outlineLevel="0" collapsed="false">
      <c r="A92" s="19"/>
      <c r="B92" s="34" t="n">
        <v>83</v>
      </c>
      <c r="C92" s="61" t="s">
        <v>137</v>
      </c>
      <c r="D92" s="41" t="n">
        <v>1022600937127</v>
      </c>
      <c r="E92" s="37" t="n">
        <v>74404</v>
      </c>
      <c r="F92" s="38" t="s">
        <v>37</v>
      </c>
      <c r="G92" s="35" t="n">
        <v>100</v>
      </c>
      <c r="H92" s="37" t="s">
        <v>120</v>
      </c>
      <c r="I92" s="42" t="s">
        <v>121</v>
      </c>
      <c r="J92" s="37" t="s">
        <v>26</v>
      </c>
      <c r="K92" s="39" t="s">
        <v>31</v>
      </c>
      <c r="L92" s="37" t="n">
        <v>258</v>
      </c>
      <c r="M92" s="37" t="n">
        <v>6550</v>
      </c>
      <c r="N92" s="40" t="n">
        <f aca="false">L92*100/M92</f>
        <v>3.93893129770992</v>
      </c>
      <c r="O92" s="41" t="n">
        <v>20903</v>
      </c>
      <c r="P92" s="41" t="n">
        <v>481243</v>
      </c>
      <c r="Q92" s="40" t="n">
        <f aca="false">O92*100/P92</f>
        <v>4.34354369829795</v>
      </c>
      <c r="R92" s="41" t="n">
        <f aca="false">O92</f>
        <v>20903</v>
      </c>
      <c r="S92" s="37"/>
    </row>
    <row r="93" s="25" customFormat="true" ht="72.95" hidden="false" customHeight="true" outlineLevel="0" collapsed="false">
      <c r="A93" s="19"/>
      <c r="B93" s="34" t="n">
        <v>84</v>
      </c>
      <c r="C93" s="35" t="s">
        <v>138</v>
      </c>
      <c r="D93" s="41" t="n">
        <v>1022600937072</v>
      </c>
      <c r="E93" s="37" t="n">
        <v>74404</v>
      </c>
      <c r="F93" s="38" t="s">
        <v>37</v>
      </c>
      <c r="G93" s="35" t="n">
        <v>100</v>
      </c>
      <c r="H93" s="37" t="s">
        <v>120</v>
      </c>
      <c r="I93" s="42" t="s">
        <v>121</v>
      </c>
      <c r="J93" s="37" t="s">
        <v>26</v>
      </c>
      <c r="K93" s="39" t="s">
        <v>31</v>
      </c>
      <c r="L93" s="37" t="n">
        <v>129</v>
      </c>
      <c r="M93" s="37" t="n">
        <v>6550</v>
      </c>
      <c r="N93" s="40" t="n">
        <f aca="false">L93*100/M93</f>
        <v>1.96946564885496</v>
      </c>
      <c r="O93" s="41" t="n">
        <v>18201</v>
      </c>
      <c r="P93" s="41" t="n">
        <v>481243</v>
      </c>
      <c r="Q93" s="40" t="n">
        <f aca="false">O93*100/P93</f>
        <v>3.78208098611304</v>
      </c>
      <c r="R93" s="41" t="n">
        <f aca="false">O93</f>
        <v>18201</v>
      </c>
      <c r="S93" s="37"/>
    </row>
    <row r="94" s="25" customFormat="true" ht="78.75" hidden="false" customHeight="false" outlineLevel="0" collapsed="false">
      <c r="A94" s="19"/>
      <c r="B94" s="34" t="n">
        <v>85</v>
      </c>
      <c r="C94" s="35" t="s">
        <v>139</v>
      </c>
      <c r="D94" s="41" t="n">
        <v>1022600937215</v>
      </c>
      <c r="E94" s="37" t="n">
        <v>74404</v>
      </c>
      <c r="F94" s="38" t="s">
        <v>37</v>
      </c>
      <c r="G94" s="35" t="n">
        <v>100</v>
      </c>
      <c r="H94" s="37" t="s">
        <v>120</v>
      </c>
      <c r="I94" s="42" t="s">
        <v>121</v>
      </c>
      <c r="J94" s="37" t="s">
        <v>26</v>
      </c>
      <c r="K94" s="39" t="s">
        <v>31</v>
      </c>
      <c r="L94" s="37" t="n">
        <v>131</v>
      </c>
      <c r="M94" s="37" t="n">
        <v>6550</v>
      </c>
      <c r="N94" s="40" t="n">
        <f aca="false">L94*100/M94</f>
        <v>2</v>
      </c>
      <c r="O94" s="41" t="n">
        <v>15800</v>
      </c>
      <c r="P94" s="41" t="n">
        <v>481243</v>
      </c>
      <c r="Q94" s="40" t="n">
        <f aca="false">O94*100/P94</f>
        <v>3.28316463823889</v>
      </c>
      <c r="R94" s="41" t="n">
        <f aca="false">O94</f>
        <v>15800</v>
      </c>
      <c r="S94" s="37"/>
    </row>
    <row r="95" s="67" customFormat="true" ht="78.75" hidden="false" customHeight="false" outlineLevel="0" collapsed="false">
      <c r="A95" s="62"/>
      <c r="B95" s="48" t="n">
        <v>86</v>
      </c>
      <c r="C95" s="48" t="s">
        <v>140</v>
      </c>
      <c r="D95" s="63" t="n">
        <v>1022600936368</v>
      </c>
      <c r="E95" s="48" t="n">
        <v>75404</v>
      </c>
      <c r="F95" s="23" t="s">
        <v>37</v>
      </c>
      <c r="G95" s="48" t="n">
        <v>100</v>
      </c>
      <c r="H95" s="48" t="s">
        <v>141</v>
      </c>
      <c r="I95" s="23" t="s">
        <v>142</v>
      </c>
      <c r="J95" s="64" t="s">
        <v>26</v>
      </c>
      <c r="K95" s="48" t="s">
        <v>143</v>
      </c>
      <c r="L95" s="65" t="s">
        <v>144</v>
      </c>
      <c r="M95" s="65" t="s">
        <v>144</v>
      </c>
      <c r="N95" s="48" t="n">
        <v>100</v>
      </c>
      <c r="O95" s="63" t="n">
        <v>61567</v>
      </c>
      <c r="P95" s="63" t="n">
        <v>61567</v>
      </c>
      <c r="Q95" s="48" t="n">
        <v>100</v>
      </c>
      <c r="R95" s="63" t="n">
        <v>61567.07</v>
      </c>
      <c r="S95" s="66"/>
    </row>
    <row r="96" s="25" customFormat="true" ht="76.9" hidden="false" customHeight="true" outlineLevel="0" collapsed="false">
      <c r="A96" s="19"/>
      <c r="B96" s="20" t="n">
        <v>87</v>
      </c>
      <c r="C96" s="24" t="s">
        <v>145</v>
      </c>
      <c r="D96" s="22" t="s">
        <v>146</v>
      </c>
      <c r="E96" s="20" t="n">
        <v>65243</v>
      </c>
      <c r="F96" s="23" t="s">
        <v>23</v>
      </c>
      <c r="G96" s="24" t="n">
        <v>100</v>
      </c>
      <c r="H96" s="23" t="s">
        <v>147</v>
      </c>
      <c r="I96" s="26" t="s">
        <v>148</v>
      </c>
      <c r="J96" s="23" t="s">
        <v>26</v>
      </c>
      <c r="K96" s="51" t="s">
        <v>149</v>
      </c>
      <c r="L96" s="20" t="n">
        <v>881</v>
      </c>
      <c r="M96" s="20" t="n">
        <v>881</v>
      </c>
      <c r="N96" s="28" t="n">
        <v>100</v>
      </c>
      <c r="O96" s="29" t="n">
        <v>32967</v>
      </c>
      <c r="P96" s="29" t="n">
        <v>32967</v>
      </c>
      <c r="Q96" s="28" t="n">
        <v>100</v>
      </c>
      <c r="R96" s="29"/>
      <c r="S96" s="20"/>
    </row>
    <row r="97" s="25" customFormat="true" ht="80.25" hidden="false" customHeight="true" outlineLevel="0" collapsed="false">
      <c r="A97" s="19"/>
      <c r="B97" s="20" t="n">
        <v>88</v>
      </c>
      <c r="C97" s="24" t="s">
        <v>150</v>
      </c>
      <c r="D97" s="41" t="n">
        <v>1022600938766</v>
      </c>
      <c r="E97" s="68" t="s">
        <v>151</v>
      </c>
      <c r="F97" s="23" t="s">
        <v>37</v>
      </c>
      <c r="G97" s="37" t="n">
        <v>100</v>
      </c>
      <c r="H97" s="37" t="s">
        <v>152</v>
      </c>
      <c r="I97" s="23" t="s">
        <v>153</v>
      </c>
      <c r="J97" s="37" t="s">
        <v>26</v>
      </c>
      <c r="K97" s="20" t="s">
        <v>143</v>
      </c>
      <c r="L97" s="37" t="n">
        <v>3485</v>
      </c>
      <c r="M97" s="37" t="n">
        <v>3485</v>
      </c>
      <c r="N97" s="37" t="n">
        <v>100</v>
      </c>
      <c r="O97" s="41"/>
      <c r="P97" s="41"/>
      <c r="Q97" s="37"/>
      <c r="R97" s="41"/>
      <c r="S97" s="37"/>
    </row>
    <row r="98" s="67" customFormat="true" ht="46.5" hidden="false" customHeight="true" outlineLevel="0" collapsed="false">
      <c r="A98" s="62"/>
      <c r="B98" s="20"/>
      <c r="C98" s="24"/>
      <c r="D98" s="41"/>
      <c r="E98" s="68"/>
      <c r="F98" s="23" t="s">
        <v>37</v>
      </c>
      <c r="G98" s="37"/>
      <c r="H98" s="48" t="s">
        <v>154</v>
      </c>
      <c r="I98" s="23" t="s">
        <v>155</v>
      </c>
      <c r="J98" s="48" t="s">
        <v>26</v>
      </c>
      <c r="K98" s="20" t="s">
        <v>31</v>
      </c>
      <c r="L98" s="48" t="n">
        <v>1150</v>
      </c>
      <c r="M98" s="48" t="n">
        <v>2675</v>
      </c>
      <c r="N98" s="48" t="n">
        <v>43</v>
      </c>
      <c r="O98" s="63" t="n">
        <v>194</v>
      </c>
      <c r="P98" s="63" t="n">
        <v>1326</v>
      </c>
      <c r="Q98" s="48" t="n">
        <v>14.6</v>
      </c>
      <c r="R98" s="63" t="s">
        <v>144</v>
      </c>
      <c r="S98" s="37"/>
    </row>
    <row r="99" s="67" customFormat="true" ht="119.65" hidden="false" customHeight="true" outlineLevel="0" collapsed="false">
      <c r="A99" s="62"/>
      <c r="B99" s="20" t="n">
        <v>89</v>
      </c>
      <c r="C99" s="24" t="s">
        <v>156</v>
      </c>
      <c r="D99" s="69" t="n">
        <v>1202600011349</v>
      </c>
      <c r="E99" s="70" t="n">
        <v>75403</v>
      </c>
      <c r="F99" s="38" t="s">
        <v>37</v>
      </c>
      <c r="G99" s="70" t="n">
        <v>100</v>
      </c>
      <c r="H99" s="70" t="s">
        <v>157</v>
      </c>
      <c r="I99" s="23" t="s">
        <v>158</v>
      </c>
      <c r="J99" s="70" t="s">
        <v>26</v>
      </c>
      <c r="K99" s="70" t="s">
        <v>159</v>
      </c>
      <c r="L99" s="70" t="n">
        <v>67</v>
      </c>
      <c r="M99" s="70" t="n">
        <v>67</v>
      </c>
      <c r="N99" s="70" t="n">
        <v>100</v>
      </c>
      <c r="O99" s="69" t="n">
        <v>14013</v>
      </c>
      <c r="P99" s="69" t="n">
        <v>14013</v>
      </c>
      <c r="Q99" s="70" t="n">
        <v>100</v>
      </c>
      <c r="R99" s="69" t="n">
        <v>14013</v>
      </c>
      <c r="S99" s="71" t="s">
        <v>160</v>
      </c>
    </row>
    <row r="100" s="67" customFormat="true" ht="78.75" hidden="false" customHeight="false" outlineLevel="0" collapsed="false">
      <c r="A100" s="62"/>
      <c r="B100" s="20"/>
      <c r="C100" s="24"/>
      <c r="D100" s="69"/>
      <c r="E100" s="70"/>
      <c r="F100" s="38" t="s">
        <v>37</v>
      </c>
      <c r="G100" s="70"/>
      <c r="H100" s="70" t="s">
        <v>161</v>
      </c>
      <c r="I100" s="23" t="s">
        <v>162</v>
      </c>
      <c r="J100" s="70" t="s">
        <v>26</v>
      </c>
      <c r="K100" s="70" t="s">
        <v>31</v>
      </c>
      <c r="L100" s="70" t="n">
        <v>564</v>
      </c>
      <c r="M100" s="70" t="n">
        <v>564</v>
      </c>
      <c r="N100" s="70" t="n">
        <v>100</v>
      </c>
      <c r="O100" s="69" t="n">
        <v>5083</v>
      </c>
      <c r="P100" s="69" t="n">
        <v>5083</v>
      </c>
      <c r="Q100" s="70" t="n">
        <v>100</v>
      </c>
      <c r="R100" s="69" t="s">
        <v>144</v>
      </c>
      <c r="S100" s="71"/>
    </row>
    <row r="101" s="67" customFormat="true" ht="78.75" hidden="false" customHeight="false" outlineLevel="0" collapsed="false">
      <c r="A101" s="19"/>
      <c r="B101" s="20" t="n">
        <v>90</v>
      </c>
      <c r="C101" s="24" t="s">
        <v>163</v>
      </c>
      <c r="D101" s="22" t="n">
        <v>1092643000350</v>
      </c>
      <c r="E101" s="20" t="n">
        <v>65143</v>
      </c>
      <c r="F101" s="38" t="s">
        <v>37</v>
      </c>
      <c r="G101" s="24" t="n">
        <v>100</v>
      </c>
      <c r="H101" s="64" t="s">
        <v>154</v>
      </c>
      <c r="I101" s="23" t="s">
        <v>155</v>
      </c>
      <c r="J101" s="23" t="s">
        <v>26</v>
      </c>
      <c r="K101" s="27" t="s">
        <v>31</v>
      </c>
      <c r="L101" s="70" t="n">
        <v>1525</v>
      </c>
      <c r="M101" s="70" t="n">
        <v>2675</v>
      </c>
      <c r="N101" s="70" t="n">
        <v>57</v>
      </c>
      <c r="O101" s="69" t="n">
        <v>1132</v>
      </c>
      <c r="P101" s="69" t="n">
        <v>1326</v>
      </c>
      <c r="Q101" s="70" t="n">
        <v>85.4</v>
      </c>
      <c r="R101" s="69" t="n">
        <v>846.1</v>
      </c>
      <c r="S101" s="72"/>
    </row>
    <row r="103" customFormat="false" ht="15" hidden="false" customHeight="false" outlineLevel="0" collapsed="false">
      <c r="L103" s="73" t="n">
        <f aca="false">SUM(L10:L102)</f>
        <v>254294</v>
      </c>
      <c r="M103" s="73"/>
      <c r="N103" s="74"/>
      <c r="O103" s="75" t="n">
        <f aca="false">SUM(O10:O101)</f>
        <v>1283402.29352</v>
      </c>
      <c r="P103" s="75"/>
      <c r="Q103" s="74"/>
      <c r="R103" s="75" t="n">
        <f aca="false">SUM(R10:R102)</f>
        <v>1226858.25416</v>
      </c>
      <c r="S103" s="73"/>
    </row>
    <row r="104" customFormat="false" ht="15" hidden="false" customHeight="false" outlineLevel="0" collapsed="false">
      <c r="L104" s="76"/>
      <c r="M104" s="77"/>
      <c r="N104" s="78"/>
      <c r="O104" s="79"/>
      <c r="P104" s="77"/>
      <c r="Q104" s="78"/>
      <c r="R104" s="76"/>
    </row>
  </sheetData>
  <mergeCells count="29">
    <mergeCell ref="B3:R3"/>
    <mergeCell ref="B5:S5"/>
    <mergeCell ref="B7:B8"/>
    <mergeCell ref="C7:C8"/>
    <mergeCell ref="D7:D8"/>
    <mergeCell ref="E7:E8"/>
    <mergeCell ref="F7:F8"/>
    <mergeCell ref="G7:G8"/>
    <mergeCell ref="H7:H8"/>
    <mergeCell ref="I7:J7"/>
    <mergeCell ref="K7:M7"/>
    <mergeCell ref="N7:N8"/>
    <mergeCell ref="O7:P7"/>
    <mergeCell ref="Q7:Q8"/>
    <mergeCell ref="R7:R8"/>
    <mergeCell ref="S7:S8"/>
    <mergeCell ref="B97:B98"/>
    <mergeCell ref="C97:C98"/>
    <mergeCell ref="D97:D98"/>
    <mergeCell ref="E97:E98"/>
    <mergeCell ref="F97:F98"/>
    <mergeCell ref="G97:G98"/>
    <mergeCell ref="S97:S98"/>
    <mergeCell ref="B99:B100"/>
    <mergeCell ref="C99:C100"/>
    <mergeCell ref="D99:D100"/>
    <mergeCell ref="E99:E100"/>
    <mergeCell ref="G99:G100"/>
    <mergeCell ref="S99:S100"/>
  </mergeCells>
  <printOptions headings="false" gridLines="false" gridLinesSet="true" horizontalCentered="true" verticalCentered="false"/>
  <pageMargins left="0" right="0" top="0.590277777777778" bottom="0" header="0.511805555555555" footer="0.511805555555555"/>
  <pageSetup paperSize="9" scale="100" firstPageNumber="0" fitToWidth="1" fitToHeight="23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7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</TotalTime>
  <Application>LibreOffice/6.2.8.2$Linux_X86_64 LibreOffice_project/20$Build-2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2019-12-17T06:06:58Z</dcterms:created>
  <dc:creator>m.matuhova</dc:creator>
  <dc:description/>
  <dc:language>ru-RU</dc:language>
  <cp:lastModifiedBy/>
  <cp:lastPrinted>2021-02-01T11:35:01Z</cp:lastPrinted>
  <dcterms:modified xsi:type="dcterms:W3CDTF">2021-02-01T11:46:57Z</dcterms:modified>
  <cp:revision>31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